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'Arkusz1'!$B$1:$Z$51</definedName>
    <definedName name="_xlnm.Print_Area" localSheetId="1">'Arkusz2'!$B$4:$H$53</definedName>
  </definedNames>
  <calcPr fullCalcOnLoad="1"/>
</workbook>
</file>

<file path=xl/sharedStrings.xml><?xml version="1.0" encoding="utf-8"?>
<sst xmlns="http://schemas.openxmlformats.org/spreadsheetml/2006/main" count="284" uniqueCount="175">
  <si>
    <t>L.p.</t>
  </si>
  <si>
    <t>AKTYWA</t>
  </si>
  <si>
    <t>A.</t>
  </si>
  <si>
    <t>Aktywa trwałe</t>
  </si>
  <si>
    <t>I.</t>
  </si>
  <si>
    <t>Wartości niemat.i prawne</t>
  </si>
  <si>
    <t>II.</t>
  </si>
  <si>
    <t>Rzeczowe aktywa trwałe</t>
  </si>
  <si>
    <t>1.</t>
  </si>
  <si>
    <t>Środki trwałe</t>
  </si>
  <si>
    <t>1.1.</t>
  </si>
  <si>
    <t>Budynki, lokale i obiekty</t>
  </si>
  <si>
    <t xml:space="preserve">inżynierii lądowej i wodnej </t>
  </si>
  <si>
    <t>1.2.</t>
  </si>
  <si>
    <t>Urządzenia techn. i maszyny</t>
  </si>
  <si>
    <t>1.3.</t>
  </si>
  <si>
    <t>Inne środki trwałe</t>
  </si>
  <si>
    <t>2.</t>
  </si>
  <si>
    <t xml:space="preserve">Środki przekazane na poczet </t>
  </si>
  <si>
    <t>inwestycji</t>
  </si>
  <si>
    <t>III.</t>
  </si>
  <si>
    <t xml:space="preserve">IV. </t>
  </si>
  <si>
    <t xml:space="preserve">Długoterminowe aktywa </t>
  </si>
  <si>
    <t>B.</t>
  </si>
  <si>
    <t>Aktywa obrotowe</t>
  </si>
  <si>
    <t>Zapasy</t>
  </si>
  <si>
    <t>II .</t>
  </si>
  <si>
    <t>Należności krótkoterminowe</t>
  </si>
  <si>
    <t>Środki pieniężne</t>
  </si>
  <si>
    <t>Rozliczenia międzyokresowe</t>
  </si>
  <si>
    <t>C.</t>
  </si>
  <si>
    <t>Inne aktywa</t>
  </si>
  <si>
    <t>Jednostka</t>
  </si>
  <si>
    <t>dominująca</t>
  </si>
  <si>
    <t xml:space="preserve">Jednostki </t>
  </si>
  <si>
    <t>budżetowe</t>
  </si>
  <si>
    <t>Zakłady</t>
  </si>
  <si>
    <t>Instytucje</t>
  </si>
  <si>
    <t>kultury</t>
  </si>
  <si>
    <t>SPZOZ</t>
  </si>
  <si>
    <t>Razem</t>
  </si>
  <si>
    <t>Grunty</t>
  </si>
  <si>
    <t>1.1</t>
  </si>
  <si>
    <t>1.4.</t>
  </si>
  <si>
    <t>1.5.</t>
  </si>
  <si>
    <t>Środki transportu</t>
  </si>
  <si>
    <t>3.</t>
  </si>
  <si>
    <t>Inwestycje rozpoczęte</t>
  </si>
  <si>
    <t>(środki trwałe w budowie)</t>
  </si>
  <si>
    <t>Inwestycje długoterminowe</t>
  </si>
  <si>
    <t>Należności finans. długotermin.</t>
  </si>
  <si>
    <t xml:space="preserve"> SUMA   AKTYWÓW  (A+B+C)</t>
  </si>
  <si>
    <t>PASYWA</t>
  </si>
  <si>
    <t>Fundusz</t>
  </si>
  <si>
    <t>Fundusze jednostek</t>
  </si>
  <si>
    <t>Fundusze pozostałe</t>
  </si>
  <si>
    <t>Ia.</t>
  </si>
  <si>
    <t>Skumulowana nadwyżka lub</t>
  </si>
  <si>
    <t>niedobór na zasobach budżetu</t>
  </si>
  <si>
    <t>Nadwyżka lub niedobór budżetu</t>
  </si>
  <si>
    <t>IV.</t>
  </si>
  <si>
    <t>Wyniki finansowe roku bieżącego</t>
  </si>
  <si>
    <t>Zysk netto</t>
  </si>
  <si>
    <t>V.</t>
  </si>
  <si>
    <t>Odpisy z zysku i nadwyżki</t>
  </si>
  <si>
    <t>środ. obrotowych roku bieżącego</t>
  </si>
  <si>
    <t>VI.</t>
  </si>
  <si>
    <t>Wynik na operacjach niekasowych</t>
  </si>
  <si>
    <t>VII.</t>
  </si>
  <si>
    <t>Rezerwa na niewygasające wydatki</t>
  </si>
  <si>
    <t>VIII.</t>
  </si>
  <si>
    <t>Zobowiązania długoterminowe</t>
  </si>
  <si>
    <t>Zobowiązanie krótkoterminowe</t>
  </si>
  <si>
    <t>i fundusze specjalne</t>
  </si>
  <si>
    <t>Zobowiązanie finansowe</t>
  </si>
  <si>
    <t>krótkoterminowe</t>
  </si>
  <si>
    <t>Pozostałe zobowiązania</t>
  </si>
  <si>
    <t>Fundusze specjalne</t>
  </si>
  <si>
    <t>Pozostałe zobowiązania długotermin.</t>
  </si>
  <si>
    <t>Strata netto (wielk. ujemna)</t>
  </si>
  <si>
    <t>Nadwyżka środków obrotowych (-)</t>
  </si>
  <si>
    <t>IX.</t>
  </si>
  <si>
    <t>X.</t>
  </si>
  <si>
    <t>Zysk/Strata z lat ubiegłych (-)</t>
  </si>
  <si>
    <t>korekty</t>
  </si>
  <si>
    <t>Wn</t>
  </si>
  <si>
    <t>Ma</t>
  </si>
  <si>
    <t>Korekty</t>
  </si>
  <si>
    <t>Zobowiązania finansowe długotermin.</t>
  </si>
  <si>
    <t>Fundusz celowy (GFOŚ i GW)</t>
  </si>
  <si>
    <t>finansowe (udziały w j. powiąz.)</t>
  </si>
  <si>
    <t>Adresat:</t>
  </si>
  <si>
    <t>Nazwa i adres jedn. sprawozdawczej:</t>
  </si>
  <si>
    <t>URZĄD GMINY LUBICZ</t>
  </si>
  <si>
    <t>(data i miejsce sporządzenia)</t>
  </si>
  <si>
    <t xml:space="preserve">          87-162 Lubicz</t>
  </si>
  <si>
    <r>
      <t xml:space="preserve">Nr ident. REGON:      </t>
    </r>
    <r>
      <rPr>
        <sz val="10"/>
        <rFont val="Arial CE"/>
        <family val="2"/>
      </rPr>
      <t>000537088</t>
    </r>
  </si>
  <si>
    <t>......................................</t>
  </si>
  <si>
    <t>stan na</t>
  </si>
  <si>
    <t xml:space="preserve">stan na </t>
  </si>
  <si>
    <t xml:space="preserve"> stan na </t>
  </si>
  <si>
    <t xml:space="preserve"> stan na  </t>
  </si>
  <si>
    <t xml:space="preserve"> -      </t>
  </si>
  <si>
    <t>podpis Wójta Gminy</t>
  </si>
  <si>
    <t>podpis Skarbnika</t>
  </si>
  <si>
    <t>...............................</t>
  </si>
  <si>
    <t>.................................</t>
  </si>
  <si>
    <t xml:space="preserve">                 SKONSOLIDOWANY BILANS</t>
  </si>
  <si>
    <t xml:space="preserve">           jednostki samorządu terytorialnego</t>
  </si>
  <si>
    <t>SUMA   PASYWÓW  (A+B+C)</t>
  </si>
  <si>
    <t xml:space="preserve">  ul. Toruńska 21</t>
  </si>
  <si>
    <t>roku</t>
  </si>
  <si>
    <t>początek</t>
  </si>
  <si>
    <t>koniec</t>
  </si>
  <si>
    <t xml:space="preserve">poczatek </t>
  </si>
  <si>
    <t>poczatek</t>
  </si>
  <si>
    <t xml:space="preserve">       sporządzony na dzień 31 grudnia 2003 r.</t>
  </si>
  <si>
    <t>Lubicz, dnia 30 lipca 2004 r.</t>
  </si>
  <si>
    <t>Pozostałe pozycje</t>
  </si>
  <si>
    <t xml:space="preserve"> .................................                                 </t>
  </si>
  <si>
    <t xml:space="preserve">V. </t>
  </si>
  <si>
    <t>D.</t>
  </si>
  <si>
    <t>Rezerwy na zobowiązania</t>
  </si>
  <si>
    <t>Zobowiązania finansowe długoterminowe</t>
  </si>
  <si>
    <t>Pozostałe zobowiązania długoterminowe</t>
  </si>
  <si>
    <t>Zobowiązania finansowe krótkoterminowe</t>
  </si>
  <si>
    <t>Pozostałe zobowiązania krótkoterminowe</t>
  </si>
  <si>
    <t>Wartości niematerialne i prawne</t>
  </si>
  <si>
    <t>Strata netto (-)</t>
  </si>
  <si>
    <t xml:space="preserve">         </t>
  </si>
  <si>
    <t>GMINA LUBICZ</t>
  </si>
  <si>
    <t>Pozostałe środki trwałe</t>
  </si>
  <si>
    <t>1.4</t>
  </si>
  <si>
    <t>Środki przekazane na poczet inwestycji</t>
  </si>
  <si>
    <t>Długoterminowe aktywa finansowe</t>
  </si>
  <si>
    <t>Akcje i udziały</t>
  </si>
  <si>
    <t>1.2</t>
  </si>
  <si>
    <t>Papiery wartościowe długoterminowe</t>
  </si>
  <si>
    <t>Wartośc mienia zlikwidowanych jednostek</t>
  </si>
  <si>
    <t>Należności i roszczenia</t>
  </si>
  <si>
    <t>Należności finansowe krótkoterminowe</t>
  </si>
  <si>
    <t>Krótkoterminowe papiery wartościowe</t>
  </si>
  <si>
    <t>Wyniki finansowe lat ubiegłych</t>
  </si>
  <si>
    <t xml:space="preserve">Odpisy z zysku i nadwyżki środków </t>
  </si>
  <si>
    <t>obrotowych roku bieżącego</t>
  </si>
  <si>
    <t>E.</t>
  </si>
  <si>
    <t>Inne pasywa</t>
  </si>
  <si>
    <t xml:space="preserve">Inwestycje </t>
  </si>
  <si>
    <t>(środków trwałych w budowie)</t>
  </si>
  <si>
    <t xml:space="preserve">Zobowiązania krótkoterminowe </t>
  </si>
  <si>
    <t>SUMA PASYWÓW (A+B+C+D+E)</t>
  </si>
  <si>
    <t xml:space="preserve"> SUMA   AKTYWÓW  (A+B+C+D)</t>
  </si>
  <si>
    <t>Należności długoterminowe</t>
  </si>
  <si>
    <t>Informacje uzupełniające istotne dla przejrzystości sytuacji finansowej i majątkowej:</t>
  </si>
  <si>
    <t>Umorzenie wartości niematerialnych i prawnych</t>
  </si>
  <si>
    <t>Odpisy aktualizujące należności</t>
  </si>
  <si>
    <t>Umorzenie środków trwałych</t>
  </si>
  <si>
    <t xml:space="preserve">         (Wójt Gminy)</t>
  </si>
  <si>
    <t>Udziały w jedn.podporządkow.wyc. m.p.w.</t>
  </si>
  <si>
    <t>1.3</t>
  </si>
  <si>
    <t>Inne</t>
  </si>
  <si>
    <t>III.a</t>
  </si>
  <si>
    <t>Rezerwa na niewygasajace wydatki</t>
  </si>
  <si>
    <t>III.b</t>
  </si>
  <si>
    <t>Wynik na funduszach pomocowych</t>
  </si>
  <si>
    <r>
      <t>B.</t>
    </r>
    <r>
      <rPr>
        <b/>
        <vertAlign val="subscript"/>
        <sz val="8"/>
        <rFont val="Arial CE"/>
        <family val="0"/>
      </rPr>
      <t>1</t>
    </r>
  </si>
  <si>
    <t>Fundusze celowe</t>
  </si>
  <si>
    <t>Należności finans. długoterminowe</t>
  </si>
  <si>
    <r>
      <t xml:space="preserve">IV. </t>
    </r>
    <r>
      <rPr>
        <vertAlign val="subscript"/>
        <sz val="8"/>
        <rFont val="Arial CE"/>
        <family val="0"/>
      </rPr>
      <t>1</t>
    </r>
    <r>
      <rPr>
        <sz val="8"/>
        <rFont val="Arial CE"/>
        <family val="2"/>
      </rPr>
      <t xml:space="preserve"> </t>
    </r>
  </si>
  <si>
    <t>POWIAT TORUŃSKI</t>
  </si>
  <si>
    <t>WOJ. KUJAWSKO -POMORSKIE</t>
  </si>
  <si>
    <t>KOD: 04/15/04/2</t>
  </si>
  <si>
    <t xml:space="preserve">                                                   Skarbnik Gminy</t>
  </si>
  <si>
    <t>SKONSOLIDOWANY BILANS JEDNOSTKI SAMORZĄDU TERYTORIALNEGO SPORZĄDZONY NA DZIEŃ 31 GRUDNIA …. ROKU</t>
  </si>
  <si>
    <t>Załącznik nr 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</si>
</sst>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u val="single"/>
      <sz val="12"/>
      <name val="Arial CE"/>
      <family val="2"/>
    </font>
    <font>
      <sz val="8"/>
      <color indexed="10"/>
      <name val="Arial CE"/>
      <family val="2"/>
    </font>
    <font>
      <sz val="6"/>
      <name val="Arial CE"/>
      <family val="2"/>
    </font>
    <font>
      <b/>
      <vertAlign val="subscript"/>
      <sz val="8"/>
      <name val="Arial CE"/>
      <family val="0"/>
    </font>
    <font>
      <vertAlign val="subscript"/>
      <sz val="8"/>
      <name val="Arial CE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43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3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8" xfId="0" applyFont="1" applyBorder="1" applyAlignment="1">
      <alignment/>
    </xf>
    <xf numFmtId="43" fontId="1" fillId="0" borderId="13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0" xfId="0" applyFont="1" applyAlignment="1">
      <alignment/>
    </xf>
    <xf numFmtId="43" fontId="2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49" fontId="2" fillId="0" borderId="13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2" fillId="0" borderId="7" xfId="0" applyNumberFormat="1" applyFont="1" applyBorder="1" applyAlignment="1">
      <alignment/>
    </xf>
    <xf numFmtId="49" fontId="2" fillId="0" borderId="1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41" fontId="0" fillId="0" borderId="0" xfId="0" applyNumberFormat="1" applyAlignment="1">
      <alignment/>
    </xf>
    <xf numFmtId="41" fontId="0" fillId="0" borderId="0" xfId="0" applyNumberFormat="1" applyAlignment="1">
      <alignment horizontal="center"/>
    </xf>
    <xf numFmtId="0" fontId="1" fillId="0" borderId="10" xfId="0" applyFont="1" applyBorder="1" applyAlignment="1">
      <alignment/>
    </xf>
    <xf numFmtId="0" fontId="1" fillId="0" borderId="9" xfId="0" applyFont="1" applyBorder="1" applyAlignment="1">
      <alignment/>
    </xf>
    <xf numFmtId="41" fontId="1" fillId="0" borderId="4" xfId="0" applyNumberFormat="1" applyFont="1" applyBorder="1" applyAlignment="1">
      <alignment horizontal="center"/>
    </xf>
    <xf numFmtId="41" fontId="0" fillId="0" borderId="3" xfId="0" applyNumberFormat="1" applyBorder="1" applyAlignment="1">
      <alignment horizontal="center"/>
    </xf>
    <xf numFmtId="41" fontId="0" fillId="0" borderId="4" xfId="0" applyNumberFormat="1" applyBorder="1" applyAlignment="1">
      <alignment horizontal="center"/>
    </xf>
    <xf numFmtId="41" fontId="0" fillId="0" borderId="6" xfId="0" applyNumberFormat="1" applyBorder="1" applyAlignment="1">
      <alignment horizontal="center"/>
    </xf>
    <xf numFmtId="41" fontId="0" fillId="0" borderId="2" xfId="0" applyNumberFormat="1" applyBorder="1" applyAlignment="1">
      <alignment horizontal="center"/>
    </xf>
    <xf numFmtId="41" fontId="1" fillId="0" borderId="4" xfId="0" applyNumberFormat="1" applyFont="1" applyBorder="1" applyAlignment="1">
      <alignment/>
    </xf>
    <xf numFmtId="41" fontId="0" fillId="0" borderId="3" xfId="0" applyNumberFormat="1" applyBorder="1" applyAlignment="1">
      <alignment/>
    </xf>
    <xf numFmtId="41" fontId="0" fillId="0" borderId="4" xfId="0" applyNumberFormat="1" applyBorder="1" applyAlignment="1">
      <alignment/>
    </xf>
    <xf numFmtId="41" fontId="0" fillId="0" borderId="6" xfId="0" applyNumberFormat="1" applyBorder="1" applyAlignment="1">
      <alignment/>
    </xf>
    <xf numFmtId="41" fontId="0" fillId="0" borderId="2" xfId="0" applyNumberFormat="1" applyBorder="1" applyAlignment="1">
      <alignment/>
    </xf>
    <xf numFmtId="41" fontId="1" fillId="0" borderId="6" xfId="0" applyNumberFormat="1" applyFont="1" applyBorder="1" applyAlignment="1">
      <alignment/>
    </xf>
    <xf numFmtId="41" fontId="1" fillId="0" borderId="2" xfId="0" applyNumberFormat="1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1" fontId="1" fillId="0" borderId="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1" fontId="2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left"/>
    </xf>
    <xf numFmtId="43" fontId="1" fillId="0" borderId="11" xfId="0" applyNumberFormat="1" applyFont="1" applyBorder="1" applyAlignment="1">
      <alignment horizontal="left"/>
    </xf>
    <xf numFmtId="0" fontId="1" fillId="0" borderId="8" xfId="0" applyFont="1" applyBorder="1" applyAlignment="1">
      <alignment horizontal="left"/>
    </xf>
    <xf numFmtId="43" fontId="1" fillId="0" borderId="13" xfId="0" applyNumberFormat="1" applyFont="1" applyBorder="1" applyAlignment="1">
      <alignment horizontal="left"/>
    </xf>
    <xf numFmtId="43" fontId="0" fillId="0" borderId="7" xfId="0" applyNumberFormat="1" applyBorder="1" applyAlignment="1">
      <alignment horizontal="left"/>
    </xf>
    <xf numFmtId="0" fontId="0" fillId="0" borderId="9" xfId="0" applyBorder="1" applyAlignment="1">
      <alignment horizontal="left"/>
    </xf>
    <xf numFmtId="43" fontId="1" fillId="0" borderId="8" xfId="0" applyNumberFormat="1" applyFont="1" applyBorder="1" applyAlignment="1">
      <alignment horizontal="left"/>
    </xf>
    <xf numFmtId="43" fontId="1" fillId="0" borderId="0" xfId="0" applyNumberFormat="1" applyFont="1" applyBorder="1" applyAlignment="1">
      <alignment horizontal="left"/>
    </xf>
    <xf numFmtId="43" fontId="0" fillId="0" borderId="9" xfId="0" applyNumberFormat="1" applyBorder="1" applyAlignment="1">
      <alignment horizontal="left"/>
    </xf>
    <xf numFmtId="41" fontId="1" fillId="0" borderId="6" xfId="0" applyNumberFormat="1" applyFont="1" applyBorder="1" applyAlignment="1">
      <alignment horizontal="center"/>
    </xf>
    <xf numFmtId="41" fontId="1" fillId="0" borderId="10" xfId="0" applyNumberFormat="1" applyFont="1" applyBorder="1" applyAlignment="1">
      <alignment horizontal="center"/>
    </xf>
    <xf numFmtId="0" fontId="2" fillId="0" borderId="9" xfId="0" applyFont="1" applyBorder="1" applyAlignment="1">
      <alignment horizontal="right"/>
    </xf>
    <xf numFmtId="43" fontId="2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43" fontId="1" fillId="0" borderId="13" xfId="0" applyNumberFormat="1" applyFont="1" applyBorder="1" applyAlignment="1">
      <alignment horizontal="center"/>
    </xf>
    <xf numFmtId="43" fontId="0" fillId="0" borderId="13" xfId="0" applyNumberFormat="1" applyBorder="1" applyAlignment="1">
      <alignment/>
    </xf>
    <xf numFmtId="43" fontId="2" fillId="0" borderId="8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/>
    </xf>
    <xf numFmtId="43" fontId="2" fillId="0" borderId="0" xfId="0" applyNumberFormat="1" applyFont="1" applyBorder="1" applyAlignment="1">
      <alignment/>
    </xf>
    <xf numFmtId="43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43" fontId="2" fillId="0" borderId="9" xfId="0" applyNumberFormat="1" applyFont="1" applyBorder="1" applyAlignment="1">
      <alignment/>
    </xf>
    <xf numFmtId="43" fontId="2" fillId="0" borderId="7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4" xfId="0" applyFont="1" applyBorder="1" applyAlignment="1">
      <alignment horizontal="center"/>
    </xf>
    <xf numFmtId="43" fontId="2" fillId="0" borderId="6" xfId="0" applyNumberFormat="1" applyFont="1" applyBorder="1" applyAlignment="1">
      <alignment horizontal="center"/>
    </xf>
    <xf numFmtId="43" fontId="3" fillId="0" borderId="6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43" fontId="2" fillId="0" borderId="2" xfId="0" applyNumberFormat="1" applyFont="1" applyBorder="1" applyAlignment="1">
      <alignment horizontal="center"/>
    </xf>
    <xf numFmtId="43" fontId="3" fillId="0" borderId="2" xfId="0" applyNumberFormat="1" applyFont="1" applyBorder="1" applyAlignment="1">
      <alignment horizontal="center"/>
    </xf>
    <xf numFmtId="43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3" fontId="2" fillId="0" borderId="9" xfId="0" applyNumberFormat="1" applyFont="1" applyBorder="1" applyAlignment="1">
      <alignment horizontal="center"/>
    </xf>
    <xf numFmtId="43" fontId="3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43" fontId="2" fillId="0" borderId="3" xfId="0" applyNumberFormat="1" applyFont="1" applyBorder="1" applyAlignment="1">
      <alignment horizontal="center"/>
    </xf>
    <xf numFmtId="43" fontId="2" fillId="0" borderId="0" xfId="0" applyNumberFormat="1" applyFont="1" applyBorder="1" applyAlignment="1">
      <alignment horizontal="center"/>
    </xf>
    <xf numFmtId="43" fontId="3" fillId="0" borderId="0" xfId="0" applyNumberFormat="1" applyFont="1" applyBorder="1" applyAlignment="1">
      <alignment horizontal="center"/>
    </xf>
    <xf numFmtId="0" fontId="3" fillId="0" borderId="4" xfId="0" applyFont="1" applyBorder="1" applyAlignment="1">
      <alignment/>
    </xf>
    <xf numFmtId="43" fontId="3" fillId="0" borderId="10" xfId="0" applyNumberFormat="1" applyFont="1" applyBorder="1" applyAlignment="1">
      <alignment/>
    </xf>
    <xf numFmtId="43" fontId="3" fillId="0" borderId="4" xfId="0" applyNumberFormat="1" applyFont="1" applyBorder="1" applyAlignment="1">
      <alignment/>
    </xf>
    <xf numFmtId="43" fontId="3" fillId="0" borderId="3" xfId="0" applyNumberFormat="1" applyFont="1" applyBorder="1" applyAlignment="1">
      <alignment/>
    </xf>
    <xf numFmtId="43" fontId="3" fillId="0" borderId="2" xfId="0" applyNumberFormat="1" applyFont="1" applyBorder="1" applyAlignment="1">
      <alignment/>
    </xf>
    <xf numFmtId="43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43" fontId="2" fillId="0" borderId="3" xfId="0" applyNumberFormat="1" applyFont="1" applyBorder="1" applyAlignment="1">
      <alignment/>
    </xf>
    <xf numFmtId="43" fontId="2" fillId="0" borderId="4" xfId="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/>
    </xf>
    <xf numFmtId="43" fontId="2" fillId="0" borderId="10" xfId="0" applyNumberFormat="1" applyFont="1" applyBorder="1" applyAlignment="1">
      <alignment/>
    </xf>
    <xf numFmtId="43" fontId="2" fillId="0" borderId="5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2" xfId="0" applyFont="1" applyBorder="1" applyAlignment="1">
      <alignment horizontal="center"/>
    </xf>
    <xf numFmtId="43" fontId="2" fillId="0" borderId="2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5" xfId="0" applyFont="1" applyBorder="1" applyAlignment="1">
      <alignment/>
    </xf>
    <xf numFmtId="43" fontId="3" fillId="0" borderId="5" xfId="0" applyNumberFormat="1" applyFont="1" applyBorder="1" applyAlignment="1">
      <alignment/>
    </xf>
    <xf numFmtId="0" fontId="3" fillId="0" borderId="10" xfId="0" applyFont="1" applyBorder="1" applyAlignment="1">
      <alignment/>
    </xf>
    <xf numFmtId="43" fontId="3" fillId="0" borderId="9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3" fontId="5" fillId="0" borderId="0" xfId="0" applyNumberFormat="1" applyFont="1" applyFill="1" applyAlignment="1">
      <alignment/>
    </xf>
    <xf numFmtId="43" fontId="5" fillId="0" borderId="12" xfId="0" applyNumberFormat="1" applyFont="1" applyFill="1" applyBorder="1" applyAlignment="1">
      <alignment/>
    </xf>
    <xf numFmtId="43" fontId="5" fillId="0" borderId="14" xfId="0" applyNumberFormat="1" applyFont="1" applyFill="1" applyBorder="1" applyAlignment="1">
      <alignment/>
    </xf>
    <xf numFmtId="43" fontId="3" fillId="0" borderId="13" xfId="0" applyNumberFormat="1" applyFont="1" applyBorder="1" applyAlignment="1">
      <alignment horizontal="center"/>
    </xf>
    <xf numFmtId="43" fontId="2" fillId="0" borderId="13" xfId="0" applyNumberFormat="1" applyFont="1" applyBorder="1" applyAlignment="1">
      <alignment/>
    </xf>
    <xf numFmtId="43" fontId="3" fillId="0" borderId="3" xfId="0" applyNumberFormat="1" applyFont="1" applyFill="1" applyBorder="1" applyAlignment="1">
      <alignment/>
    </xf>
    <xf numFmtId="43" fontId="2" fillId="0" borderId="4" xfId="0" applyNumberFormat="1" applyFont="1" applyFill="1" applyBorder="1" applyAlignment="1">
      <alignment/>
    </xf>
    <xf numFmtId="43" fontId="2" fillId="0" borderId="6" xfId="0" applyNumberFormat="1" applyFont="1" applyFill="1" applyBorder="1" applyAlignment="1">
      <alignment/>
    </xf>
    <xf numFmtId="43" fontId="2" fillId="0" borderId="2" xfId="0" applyNumberFormat="1" applyFont="1" applyFill="1" applyBorder="1" applyAlignment="1">
      <alignment/>
    </xf>
    <xf numFmtId="43" fontId="2" fillId="0" borderId="3" xfId="0" applyNumberFormat="1" applyFont="1" applyFill="1" applyBorder="1" applyAlignment="1">
      <alignment/>
    </xf>
    <xf numFmtId="43" fontId="3" fillId="0" borderId="4" xfId="0" applyNumberFormat="1" applyFont="1" applyFill="1" applyBorder="1" applyAlignment="1">
      <alignment/>
    </xf>
    <xf numFmtId="43" fontId="3" fillId="0" borderId="11" xfId="0" applyNumberFormat="1" applyFont="1" applyBorder="1" applyAlignment="1">
      <alignment/>
    </xf>
    <xf numFmtId="43" fontId="3" fillId="0" borderId="2" xfId="0" applyNumberFormat="1" applyFont="1" applyFill="1" applyBorder="1" applyAlignment="1">
      <alignment/>
    </xf>
    <xf numFmtId="43" fontId="2" fillId="0" borderId="12" xfId="0" applyNumberFormat="1" applyFont="1" applyFill="1" applyBorder="1" applyAlignment="1">
      <alignment/>
    </xf>
    <xf numFmtId="43" fontId="2" fillId="0" borderId="1" xfId="0" applyNumberFormat="1" applyFont="1" applyFill="1" applyBorder="1" applyAlignment="1">
      <alignment/>
    </xf>
    <xf numFmtId="43" fontId="3" fillId="0" borderId="5" xfId="0" applyNumberFormat="1" applyFont="1" applyFill="1" applyBorder="1" applyAlignment="1">
      <alignment/>
    </xf>
    <xf numFmtId="43" fontId="3" fillId="0" borderId="4" xfId="0" applyNumberFormat="1" applyFont="1" applyFill="1" applyBorder="1" applyAlignment="1">
      <alignment horizontal="center"/>
    </xf>
    <xf numFmtId="43" fontId="2" fillId="0" borderId="0" xfId="0" applyNumberFormat="1" applyFont="1" applyFill="1" applyAlignment="1">
      <alignment/>
    </xf>
    <xf numFmtId="43" fontId="3" fillId="0" borderId="8" xfId="0" applyNumberFormat="1" applyFont="1" applyFill="1" applyBorder="1" applyAlignment="1">
      <alignment/>
    </xf>
    <xf numFmtId="43" fontId="3" fillId="0" borderId="0" xfId="0" applyNumberFormat="1" applyFont="1" applyFill="1" applyBorder="1" applyAlignment="1">
      <alignment horizontal="center"/>
    </xf>
    <xf numFmtId="43" fontId="3" fillId="0" borderId="2" xfId="0" applyNumberFormat="1" applyFont="1" applyFill="1" applyBorder="1" applyAlignment="1">
      <alignment horizontal="center"/>
    </xf>
    <xf numFmtId="43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43" fontId="2" fillId="0" borderId="13" xfId="0" applyNumberFormat="1" applyFont="1" applyFill="1" applyBorder="1" applyAlignment="1">
      <alignment/>
    </xf>
    <xf numFmtId="43" fontId="2" fillId="0" borderId="11" xfId="0" applyNumberFormat="1" applyFont="1" applyFill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9" xfId="0" applyFont="1" applyBorder="1" applyAlignment="1">
      <alignment/>
    </xf>
    <xf numFmtId="43" fontId="2" fillId="0" borderId="5" xfId="0" applyNumberFormat="1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6" xfId="0" applyFont="1" applyFill="1" applyBorder="1" applyAlignment="1">
      <alignment/>
    </xf>
    <xf numFmtId="43" fontId="3" fillId="0" borderId="8" xfId="0" applyNumberFormat="1" applyFont="1" applyBorder="1" applyAlignment="1">
      <alignment/>
    </xf>
    <xf numFmtId="43" fontId="3" fillId="0" borderId="12" xfId="0" applyNumberFormat="1" applyFont="1" applyFill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/>
    </xf>
    <xf numFmtId="43" fontId="3" fillId="0" borderId="1" xfId="0" applyNumberFormat="1" applyFont="1" applyFill="1" applyBorder="1" applyAlignment="1">
      <alignment/>
    </xf>
    <xf numFmtId="43" fontId="3" fillId="0" borderId="0" xfId="0" applyNumberFormat="1" applyFont="1" applyAlignment="1">
      <alignment/>
    </xf>
    <xf numFmtId="43" fontId="3" fillId="0" borderId="0" xfId="0" applyNumberFormat="1" applyFont="1" applyFill="1" applyAlignment="1">
      <alignment/>
    </xf>
    <xf numFmtId="43" fontId="2" fillId="0" borderId="14" xfId="0" applyNumberFormat="1" applyFont="1" applyFill="1" applyBorder="1" applyAlignment="1">
      <alignment/>
    </xf>
    <xf numFmtId="43" fontId="2" fillId="0" borderId="0" xfId="0" applyNumberFormat="1" applyFont="1" applyFill="1" applyBorder="1" applyAlignment="1">
      <alignment/>
    </xf>
    <xf numFmtId="43" fontId="6" fillId="0" borderId="0" xfId="0" applyNumberFormat="1" applyFont="1" applyFill="1" applyAlignment="1">
      <alignment horizontal="right"/>
    </xf>
    <xf numFmtId="0" fontId="2" fillId="0" borderId="15" xfId="0" applyFont="1" applyBorder="1" applyAlignment="1">
      <alignment/>
    </xf>
    <xf numFmtId="43" fontId="3" fillId="0" borderId="5" xfId="0" applyNumberFormat="1" applyFont="1" applyBorder="1" applyAlignment="1">
      <alignment horizontal="center"/>
    </xf>
    <xf numFmtId="43" fontId="3" fillId="0" borderId="4" xfId="0" applyNumberFormat="1" applyFont="1" applyBorder="1" applyAlignment="1">
      <alignment/>
    </xf>
    <xf numFmtId="41" fontId="3" fillId="0" borderId="2" xfId="0" applyNumberFormat="1" applyFont="1" applyFill="1" applyBorder="1" applyAlignment="1">
      <alignment/>
    </xf>
    <xf numFmtId="41" fontId="2" fillId="0" borderId="6" xfId="0" applyNumberFormat="1" applyFont="1" applyFill="1" applyBorder="1" applyAlignment="1">
      <alignment/>
    </xf>
    <xf numFmtId="41" fontId="2" fillId="0" borderId="4" xfId="0" applyNumberFormat="1" applyFont="1" applyFill="1" applyBorder="1" applyAlignment="1">
      <alignment/>
    </xf>
    <xf numFmtId="41" fontId="2" fillId="0" borderId="3" xfId="0" applyNumberFormat="1" applyFont="1" applyFill="1" applyBorder="1" applyAlignment="1">
      <alignment/>
    </xf>
    <xf numFmtId="41" fontId="2" fillId="0" borderId="2" xfId="0" applyNumberFormat="1" applyFont="1" applyFill="1" applyBorder="1" applyAlignment="1">
      <alignment/>
    </xf>
    <xf numFmtId="41" fontId="2" fillId="0" borderId="13" xfId="0" applyNumberFormat="1" applyFont="1" applyFill="1" applyBorder="1" applyAlignment="1">
      <alignment/>
    </xf>
    <xf numFmtId="41" fontId="2" fillId="0" borderId="11" xfId="0" applyNumberFormat="1" applyFont="1" applyFill="1" applyBorder="1" applyAlignment="1">
      <alignment/>
    </xf>
    <xf numFmtId="41" fontId="2" fillId="0" borderId="5" xfId="0" applyNumberFormat="1" applyFont="1" applyFill="1" applyBorder="1" applyAlignment="1">
      <alignment/>
    </xf>
    <xf numFmtId="41" fontId="3" fillId="0" borderId="10" xfId="0" applyNumberFormat="1" applyFont="1" applyFill="1" applyBorder="1" applyAlignment="1">
      <alignment/>
    </xf>
    <xf numFmtId="41" fontId="3" fillId="0" borderId="4" xfId="0" applyNumberFormat="1" applyFont="1" applyFill="1" applyBorder="1" applyAlignment="1">
      <alignment/>
    </xf>
    <xf numFmtId="41" fontId="3" fillId="0" borderId="5" xfId="0" applyNumberFormat="1" applyFont="1" applyFill="1" applyBorder="1" applyAlignment="1">
      <alignment/>
    </xf>
    <xf numFmtId="41" fontId="2" fillId="0" borderId="12" xfId="0" applyNumberFormat="1" applyFont="1" applyFill="1" applyBorder="1" applyAlignment="1">
      <alignment/>
    </xf>
    <xf numFmtId="41" fontId="3" fillId="0" borderId="12" xfId="0" applyNumberFormat="1" applyFont="1" applyFill="1" applyBorder="1" applyAlignment="1">
      <alignment/>
    </xf>
    <xf numFmtId="41" fontId="3" fillId="0" borderId="1" xfId="0" applyNumberFormat="1" applyFont="1" applyFill="1" applyBorder="1" applyAlignment="1">
      <alignment/>
    </xf>
    <xf numFmtId="41" fontId="3" fillId="0" borderId="3" xfId="0" applyNumberFormat="1" applyFont="1" applyFill="1" applyBorder="1" applyAlignment="1">
      <alignment/>
    </xf>
    <xf numFmtId="41" fontId="5" fillId="0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43" fontId="5" fillId="0" borderId="1" xfId="0" applyNumberFormat="1" applyFont="1" applyFill="1" applyBorder="1" applyAlignment="1">
      <alignment/>
    </xf>
    <xf numFmtId="49" fontId="2" fillId="0" borderId="14" xfId="0" applyNumberFormat="1" applyFont="1" applyBorder="1" applyAlignment="1">
      <alignment/>
    </xf>
    <xf numFmtId="41" fontId="2" fillId="0" borderId="13" xfId="0" applyNumberFormat="1" applyFont="1" applyFill="1" applyBorder="1" applyAlignment="1">
      <alignment horizontal="center"/>
    </xf>
    <xf numFmtId="43" fontId="3" fillId="0" borderId="5" xfId="0" applyNumberFormat="1" applyFont="1" applyBorder="1" applyAlignment="1">
      <alignment horizontal="center"/>
    </xf>
    <xf numFmtId="43" fontId="3" fillId="0" borderId="15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3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41" fontId="1" fillId="0" borderId="5" xfId="0" applyNumberFormat="1" applyFont="1" applyBorder="1" applyAlignment="1">
      <alignment horizontal="center"/>
    </xf>
    <xf numFmtId="41" fontId="1" fillId="0" borderId="15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50"/>
  <sheetViews>
    <sheetView tabSelected="1" workbookViewId="0" topLeftCell="A1">
      <selection activeCell="M20" sqref="M20"/>
    </sheetView>
  </sheetViews>
  <sheetFormatPr defaultColWidth="9.00390625" defaultRowHeight="12.75"/>
  <cols>
    <col min="1" max="1" width="9.125" style="25" customWidth="1"/>
    <col min="2" max="2" width="3.25390625" style="25" customWidth="1"/>
    <col min="3" max="3" width="32.375" style="25" customWidth="1"/>
    <col min="4" max="9" width="16.75390625" style="26" hidden="1" customWidth="1"/>
    <col min="10" max="10" width="12.75390625" style="26" hidden="1" customWidth="1"/>
    <col min="11" max="11" width="11.375" style="26" hidden="1" customWidth="1"/>
    <col min="12" max="12" width="16.75390625" style="26" customWidth="1"/>
    <col min="13" max="13" width="16.75390625" style="149" customWidth="1"/>
    <col min="14" max="14" width="3.875" style="25" customWidth="1"/>
    <col min="15" max="15" width="32.25390625" style="25" customWidth="1"/>
    <col min="16" max="17" width="16.00390625" style="26" hidden="1" customWidth="1"/>
    <col min="18" max="18" width="13.375" style="26" hidden="1" customWidth="1"/>
    <col min="19" max="20" width="13.125" style="26" hidden="1" customWidth="1"/>
    <col min="21" max="21" width="16.125" style="26" hidden="1" customWidth="1"/>
    <col min="22" max="22" width="11.375" style="26" hidden="1" customWidth="1"/>
    <col min="23" max="23" width="0" style="26" hidden="1" customWidth="1"/>
    <col min="24" max="24" width="17.25390625" style="26" customWidth="1"/>
    <col min="25" max="25" width="15.75390625" style="132" customWidth="1"/>
    <col min="26" max="16384" width="9.125" style="25" customWidth="1"/>
  </cols>
  <sheetData>
    <row r="1" ht="11.25">
      <c r="Y1" s="149" t="s">
        <v>174</v>
      </c>
    </row>
    <row r="2" ht="15.75">
      <c r="C2" s="192" t="s">
        <v>173</v>
      </c>
    </row>
    <row r="3" spans="12:25" ht="11.25">
      <c r="L3" s="168"/>
      <c r="M3" s="169"/>
      <c r="Y3" s="172"/>
    </row>
    <row r="4" spans="2:25" ht="11.25">
      <c r="B4" s="19" t="s">
        <v>92</v>
      </c>
      <c r="C4" s="20"/>
      <c r="D4" s="74"/>
      <c r="E4" s="74"/>
      <c r="F4" s="74"/>
      <c r="G4" s="74"/>
      <c r="H4" s="74"/>
      <c r="I4" s="74"/>
      <c r="J4" s="74"/>
      <c r="K4" s="74"/>
      <c r="L4" s="143"/>
      <c r="M4" s="150"/>
      <c r="N4" s="129"/>
      <c r="O4" s="75"/>
      <c r="P4" s="74"/>
      <c r="Q4" s="74"/>
      <c r="R4" s="74"/>
      <c r="S4" s="74"/>
      <c r="T4" s="74"/>
      <c r="U4" s="74"/>
      <c r="V4" s="74"/>
      <c r="W4" s="74"/>
      <c r="X4" s="69" t="s">
        <v>91</v>
      </c>
      <c r="Y4" s="133"/>
    </row>
    <row r="5" spans="2:25" ht="11.25">
      <c r="B5" s="24"/>
      <c r="C5" s="85" t="s">
        <v>130</v>
      </c>
      <c r="D5" s="77"/>
      <c r="E5" s="77"/>
      <c r="F5" s="77"/>
      <c r="G5" s="77"/>
      <c r="H5" s="77"/>
      <c r="I5" s="77"/>
      <c r="J5" s="77"/>
      <c r="K5" s="77"/>
      <c r="L5" s="135"/>
      <c r="M5" s="151"/>
      <c r="N5" s="24"/>
      <c r="O5" s="76"/>
      <c r="P5" s="77"/>
      <c r="Q5" s="77"/>
      <c r="R5" s="77"/>
      <c r="S5" s="77"/>
      <c r="T5" s="77"/>
      <c r="U5" s="77"/>
      <c r="V5" s="77"/>
      <c r="W5" s="77"/>
      <c r="X5" s="135"/>
      <c r="Y5" s="134"/>
    </row>
    <row r="6" spans="2:25" ht="11.25">
      <c r="B6" s="24" t="s">
        <v>129</v>
      </c>
      <c r="C6" s="194" t="s">
        <v>170</v>
      </c>
      <c r="D6" s="77"/>
      <c r="E6" s="77"/>
      <c r="F6" s="77"/>
      <c r="G6" s="77"/>
      <c r="H6" s="77"/>
      <c r="I6" s="77"/>
      <c r="J6" s="77"/>
      <c r="K6" s="77"/>
      <c r="L6" s="99"/>
      <c r="M6" s="151"/>
      <c r="N6" s="24"/>
      <c r="O6" s="76"/>
      <c r="P6" s="77"/>
      <c r="Q6" s="77"/>
      <c r="R6" s="77"/>
      <c r="S6" s="77"/>
      <c r="T6" s="77"/>
      <c r="U6" s="77"/>
      <c r="V6" s="77"/>
      <c r="W6" s="77"/>
      <c r="X6" s="135"/>
      <c r="Y6" s="134"/>
    </row>
    <row r="7" spans="2:25" ht="11.25">
      <c r="B7" s="28"/>
      <c r="C7" s="194" t="s">
        <v>169</v>
      </c>
      <c r="D7" s="80"/>
      <c r="E7" s="80"/>
      <c r="F7" s="80"/>
      <c r="G7" s="80"/>
      <c r="H7" s="80"/>
      <c r="I7" s="80"/>
      <c r="J7" s="80"/>
      <c r="K7" s="80"/>
      <c r="L7" s="135"/>
      <c r="M7" s="151"/>
      <c r="N7" s="24"/>
      <c r="O7" s="76"/>
      <c r="P7" s="77"/>
      <c r="Q7" s="77"/>
      <c r="R7" s="77"/>
      <c r="S7" s="77"/>
      <c r="T7" s="77"/>
      <c r="U7" s="77"/>
      <c r="V7" s="77"/>
      <c r="W7" s="77"/>
      <c r="X7" s="81"/>
      <c r="Y7" s="193"/>
    </row>
    <row r="8" spans="2:25" ht="11.25">
      <c r="B8" s="30"/>
      <c r="C8" s="31" t="s">
        <v>171</v>
      </c>
      <c r="D8" s="77"/>
      <c r="E8" s="77"/>
      <c r="F8" s="77"/>
      <c r="G8" s="77"/>
      <c r="H8" s="77"/>
      <c r="I8" s="77"/>
      <c r="J8" s="77"/>
      <c r="K8" s="77"/>
      <c r="L8" s="196" t="s">
        <v>98</v>
      </c>
      <c r="M8" s="197"/>
      <c r="N8" s="82"/>
      <c r="O8" s="83"/>
      <c r="P8" s="77"/>
      <c r="Q8" s="77"/>
      <c r="R8" s="77"/>
      <c r="S8" s="77"/>
      <c r="T8" s="77"/>
      <c r="U8" s="77"/>
      <c r="V8" s="77"/>
      <c r="W8" s="77"/>
      <c r="X8" s="196" t="s">
        <v>99</v>
      </c>
      <c r="Y8" s="197"/>
    </row>
    <row r="9" spans="2:25" ht="11.25">
      <c r="B9" s="84" t="s">
        <v>0</v>
      </c>
      <c r="C9" s="85" t="s">
        <v>1</v>
      </c>
      <c r="D9" s="86" t="s">
        <v>32</v>
      </c>
      <c r="E9" s="86" t="s">
        <v>34</v>
      </c>
      <c r="F9" s="86" t="s">
        <v>36</v>
      </c>
      <c r="G9" s="86" t="s">
        <v>37</v>
      </c>
      <c r="H9" s="86" t="s">
        <v>39</v>
      </c>
      <c r="I9" s="87" t="s">
        <v>40</v>
      </c>
      <c r="J9" s="196" t="s">
        <v>84</v>
      </c>
      <c r="K9" s="197"/>
      <c r="L9" s="90" t="s">
        <v>112</v>
      </c>
      <c r="M9" s="152" t="s">
        <v>113</v>
      </c>
      <c r="N9" s="84" t="s">
        <v>0</v>
      </c>
      <c r="O9" s="85" t="s">
        <v>52</v>
      </c>
      <c r="P9" s="86" t="s">
        <v>32</v>
      </c>
      <c r="Q9" s="86" t="s">
        <v>34</v>
      </c>
      <c r="R9" s="86" t="s">
        <v>36</v>
      </c>
      <c r="S9" s="86" t="s">
        <v>37</v>
      </c>
      <c r="T9" s="86" t="s">
        <v>39</v>
      </c>
      <c r="U9" s="87" t="s">
        <v>40</v>
      </c>
      <c r="V9" s="196" t="s">
        <v>87</v>
      </c>
      <c r="W9" s="197"/>
      <c r="X9" s="90" t="s">
        <v>115</v>
      </c>
      <c r="Y9" s="148" t="s">
        <v>113</v>
      </c>
    </row>
    <row r="10" spans="2:25" ht="11.25">
      <c r="B10" s="88"/>
      <c r="C10" s="83"/>
      <c r="D10" s="89" t="s">
        <v>33</v>
      </c>
      <c r="E10" s="89" t="s">
        <v>35</v>
      </c>
      <c r="F10" s="89" t="s">
        <v>35</v>
      </c>
      <c r="G10" s="89" t="s">
        <v>38</v>
      </c>
      <c r="H10" s="89"/>
      <c r="I10" s="89"/>
      <c r="J10" s="90" t="s">
        <v>85</v>
      </c>
      <c r="K10" s="90" t="s">
        <v>86</v>
      </c>
      <c r="L10" s="196" t="s">
        <v>111</v>
      </c>
      <c r="M10" s="197"/>
      <c r="N10" s="88"/>
      <c r="O10" s="83"/>
      <c r="P10" s="89" t="s">
        <v>33</v>
      </c>
      <c r="Q10" s="89" t="s">
        <v>35</v>
      </c>
      <c r="R10" s="89" t="s">
        <v>35</v>
      </c>
      <c r="S10" s="89" t="s">
        <v>38</v>
      </c>
      <c r="T10" s="89"/>
      <c r="U10" s="89"/>
      <c r="V10" s="91" t="s">
        <v>85</v>
      </c>
      <c r="W10" s="91" t="s">
        <v>86</v>
      </c>
      <c r="X10" s="196" t="s">
        <v>111</v>
      </c>
      <c r="Y10" s="197"/>
    </row>
    <row r="11" spans="2:25" ht="11.25">
      <c r="B11" s="88"/>
      <c r="C11" s="83"/>
      <c r="D11" s="93"/>
      <c r="E11" s="89"/>
      <c r="F11" s="93"/>
      <c r="G11" s="89"/>
      <c r="H11" s="93"/>
      <c r="I11" s="89"/>
      <c r="J11" s="94"/>
      <c r="K11" s="94"/>
      <c r="L11" s="174"/>
      <c r="M11" s="175"/>
      <c r="N11" s="95"/>
      <c r="O11" s="96"/>
      <c r="P11" s="97"/>
      <c r="Q11" s="98"/>
      <c r="R11" s="97"/>
      <c r="S11" s="97"/>
      <c r="T11" s="98"/>
      <c r="U11" s="97"/>
      <c r="V11" s="99"/>
      <c r="W11" s="87"/>
      <c r="X11" s="174"/>
      <c r="Y11" s="175"/>
    </row>
    <row r="12" spans="2:25" ht="11.25">
      <c r="B12" s="92" t="s">
        <v>2</v>
      </c>
      <c r="C12" s="100" t="s">
        <v>3</v>
      </c>
      <c r="D12" s="101">
        <f>D13+D16+D36+D37+0</f>
        <v>4129927.33</v>
      </c>
      <c r="E12" s="102">
        <f>E13+E16+E36+E37</f>
        <v>7144208.320000001</v>
      </c>
      <c r="F12" s="101">
        <f>F13+F16+F37+F38</f>
        <v>305680.91000000003</v>
      </c>
      <c r="G12" s="102">
        <f>G13+G16+G37+G38+0</f>
        <v>13484.179999999998</v>
      </c>
      <c r="H12" s="101">
        <f>H13+H16+H37+H38+0</f>
        <v>54039.88</v>
      </c>
      <c r="I12" s="102">
        <f>I13+I16+I34+I36</f>
        <v>45184957.58999999</v>
      </c>
      <c r="J12" s="103">
        <v>0</v>
      </c>
      <c r="K12" s="103">
        <v>0</v>
      </c>
      <c r="L12" s="176"/>
      <c r="M12" s="144"/>
      <c r="N12" s="92" t="s">
        <v>2</v>
      </c>
      <c r="O12" s="125" t="s">
        <v>53</v>
      </c>
      <c r="P12" s="103" t="e">
        <f>P13+P21+P23+P24+P29+P33+P34+P36</f>
        <v>#REF!</v>
      </c>
      <c r="Q12" s="78" t="e">
        <f>Q13+Q16+Q21+Q23+Q24+Q29+Q33+Q34+Q36</f>
        <v>#REF!</v>
      </c>
      <c r="R12" s="103" t="e">
        <f>R13+R16+R21+R23+R24+R28+R29+R33+R34+R36</f>
        <v>#REF!</v>
      </c>
      <c r="S12" s="103" t="e">
        <f>S13+S16+S21+S23+S24+S28+S29+S33+S34+S36</f>
        <v>#REF!</v>
      </c>
      <c r="T12" s="78" t="e">
        <f>T13+T16+T21+T23+T24+T27+T28+T29+T33+T34+T36</f>
        <v>#REF!</v>
      </c>
      <c r="U12" s="103" t="e">
        <f>T12+S12+R12+Q12+P12</f>
        <v>#REF!</v>
      </c>
      <c r="V12" s="78">
        <v>0</v>
      </c>
      <c r="W12" s="105">
        <v>0</v>
      </c>
      <c r="X12" s="190"/>
      <c r="Y12" s="137"/>
    </row>
    <row r="13" spans="2:25" ht="11.25">
      <c r="B13" s="115" t="s">
        <v>4</v>
      </c>
      <c r="C13" s="95" t="s">
        <v>127</v>
      </c>
      <c r="D13" s="77">
        <v>10192.49</v>
      </c>
      <c r="E13" s="107">
        <v>2134.19</v>
      </c>
      <c r="F13" s="77">
        <v>0</v>
      </c>
      <c r="G13" s="107">
        <v>0</v>
      </c>
      <c r="H13" s="77">
        <v>0</v>
      </c>
      <c r="I13" s="107">
        <f>D13+E13+F13+G13+H13</f>
        <v>12326.68</v>
      </c>
      <c r="J13" s="105">
        <v>0</v>
      </c>
      <c r="K13" s="105">
        <v>0</v>
      </c>
      <c r="L13" s="177"/>
      <c r="M13" s="139"/>
      <c r="N13" s="109" t="s">
        <v>4</v>
      </c>
      <c r="O13" s="110" t="s">
        <v>54</v>
      </c>
      <c r="P13" s="108">
        <v>32904593.14</v>
      </c>
      <c r="Q13" s="111">
        <v>15858012.21</v>
      </c>
      <c r="R13" s="108">
        <v>260627.68</v>
      </c>
      <c r="S13" s="108">
        <v>-1008.22</v>
      </c>
      <c r="T13" s="111">
        <v>5177.47</v>
      </c>
      <c r="U13" s="108">
        <f>T13+S13+R13+Q13+P13</f>
        <v>49027402.28</v>
      </c>
      <c r="V13" s="112">
        <v>0</v>
      </c>
      <c r="W13" s="108">
        <v>0</v>
      </c>
      <c r="X13" s="178"/>
      <c r="Y13" s="138"/>
    </row>
    <row r="14" spans="2:25" ht="11.25">
      <c r="B14" s="109" t="s">
        <v>6</v>
      </c>
      <c r="C14" s="114" t="s">
        <v>7</v>
      </c>
      <c r="D14" s="111"/>
      <c r="E14" s="108"/>
      <c r="F14" s="111"/>
      <c r="G14" s="108"/>
      <c r="H14" s="111"/>
      <c r="I14" s="108"/>
      <c r="J14" s="108"/>
      <c r="K14" s="108"/>
      <c r="L14" s="178"/>
      <c r="M14" s="138"/>
      <c r="N14" s="116" t="s">
        <v>6</v>
      </c>
      <c r="O14" s="117" t="s">
        <v>57</v>
      </c>
      <c r="P14" s="105">
        <v>-8235235.48</v>
      </c>
      <c r="Q14" s="74">
        <v>0</v>
      </c>
      <c r="R14" s="105">
        <v>0</v>
      </c>
      <c r="S14" s="105">
        <v>0</v>
      </c>
      <c r="T14" s="74">
        <v>0</v>
      </c>
      <c r="U14" s="105">
        <f>T14+S14+R14+Q14+P14</f>
        <v>-8235235.48</v>
      </c>
      <c r="V14" s="69">
        <v>0</v>
      </c>
      <c r="W14" s="105">
        <v>0</v>
      </c>
      <c r="X14" s="179"/>
      <c r="Y14" s="141"/>
    </row>
    <row r="15" spans="2:25" ht="11.25">
      <c r="B15" s="120" t="s">
        <v>42</v>
      </c>
      <c r="C15" s="121" t="s">
        <v>41</v>
      </c>
      <c r="D15" s="77">
        <v>38096248.55</v>
      </c>
      <c r="E15" s="107">
        <f>E20+E28+E32</f>
        <v>238181.8</v>
      </c>
      <c r="F15" s="77">
        <f>F20+F29+F33</f>
        <v>114274.54000000001</v>
      </c>
      <c r="G15" s="107">
        <f>G20+G29+G33</f>
        <v>25850.059999999998</v>
      </c>
      <c r="H15" s="136">
        <f>H20+H28+H32</f>
        <v>0</v>
      </c>
      <c r="I15" s="107">
        <f>I20+I27+I29</f>
        <v>3451229.09</v>
      </c>
      <c r="J15" s="107">
        <v>0</v>
      </c>
      <c r="K15" s="107">
        <v>0</v>
      </c>
      <c r="L15" s="179"/>
      <c r="M15" s="141"/>
      <c r="N15" s="118"/>
      <c r="O15" s="82" t="s">
        <v>58</v>
      </c>
      <c r="P15" s="119"/>
      <c r="Q15" s="80"/>
      <c r="R15" s="119"/>
      <c r="S15" s="119"/>
      <c r="T15" s="80"/>
      <c r="U15" s="119"/>
      <c r="V15" s="81"/>
      <c r="W15" s="119"/>
      <c r="X15" s="180"/>
      <c r="Y15" s="140"/>
    </row>
    <row r="16" spans="2:25" ht="11.25">
      <c r="B16" s="120" t="s">
        <v>13</v>
      </c>
      <c r="C16" s="117" t="s">
        <v>11</v>
      </c>
      <c r="D16" s="74"/>
      <c r="E16" s="74">
        <f>E17+E18+E20+E21+E23</f>
        <v>7004881.67</v>
      </c>
      <c r="F16" s="74">
        <f>F17+F18+F20+F21+F23</f>
        <v>249770.87</v>
      </c>
      <c r="G16" s="74">
        <f>G17+G18+G20+G21+G24</f>
        <v>1118.3</v>
      </c>
      <c r="H16" s="74">
        <f>H17+H18+H20+H21+H23</f>
        <v>0</v>
      </c>
      <c r="I16" s="74">
        <f>I17+I18+I20+I21+I22</f>
        <v>42874602.13999999</v>
      </c>
      <c r="J16" s="74">
        <v>0</v>
      </c>
      <c r="K16" s="74">
        <v>0</v>
      </c>
      <c r="L16" s="177"/>
      <c r="M16" s="145"/>
      <c r="N16" s="155" t="s">
        <v>20</v>
      </c>
      <c r="O16" s="96" t="s">
        <v>59</v>
      </c>
      <c r="P16" s="107">
        <v>1038675.69</v>
      </c>
      <c r="Q16" s="77">
        <v>0</v>
      </c>
      <c r="R16" s="107">
        <v>0</v>
      </c>
      <c r="S16" s="107">
        <v>0</v>
      </c>
      <c r="T16" s="77">
        <v>0</v>
      </c>
      <c r="U16" s="107">
        <f>T16+S16+R16+Q16+P16</f>
        <v>1038675.69</v>
      </c>
      <c r="V16" s="77">
        <v>0</v>
      </c>
      <c r="W16" s="107">
        <v>0</v>
      </c>
      <c r="X16" s="178"/>
      <c r="Y16" s="138"/>
    </row>
    <row r="17" spans="2:25" ht="11.25">
      <c r="B17" s="122"/>
      <c r="C17" s="82" t="s">
        <v>12</v>
      </c>
      <c r="D17" s="80">
        <v>14747872.25</v>
      </c>
      <c r="E17" s="80">
        <v>0</v>
      </c>
      <c r="F17" s="80">
        <v>0</v>
      </c>
      <c r="G17" s="80">
        <v>0</v>
      </c>
      <c r="H17" s="80">
        <v>0</v>
      </c>
      <c r="I17" s="80">
        <f>H17+G17+F17+E17+D17</f>
        <v>14747872.25</v>
      </c>
      <c r="J17" s="80">
        <v>0</v>
      </c>
      <c r="K17" s="80">
        <v>0</v>
      </c>
      <c r="L17" s="180"/>
      <c r="M17" s="146"/>
      <c r="N17" s="109" t="s">
        <v>161</v>
      </c>
      <c r="O17" s="173" t="s">
        <v>162</v>
      </c>
      <c r="P17" s="107"/>
      <c r="Q17" s="77"/>
      <c r="R17" s="107"/>
      <c r="S17" s="107"/>
      <c r="T17" s="77"/>
      <c r="U17" s="107"/>
      <c r="V17" s="77"/>
      <c r="W17" s="107"/>
      <c r="X17" s="180"/>
      <c r="Y17" s="140"/>
    </row>
    <row r="18" spans="2:25" ht="11.25">
      <c r="B18" s="122" t="s">
        <v>15</v>
      </c>
      <c r="C18" s="88" t="s">
        <v>131</v>
      </c>
      <c r="D18" s="77">
        <v>19576954.66</v>
      </c>
      <c r="E18" s="107">
        <v>6766699.87</v>
      </c>
      <c r="F18" s="77">
        <v>246900.05</v>
      </c>
      <c r="G18" s="107">
        <v>0</v>
      </c>
      <c r="H18" s="77">
        <v>0</v>
      </c>
      <c r="I18" s="107">
        <f>H18+G18+F18+E18+D18+0</f>
        <v>26590554.58</v>
      </c>
      <c r="J18" s="107">
        <v>0</v>
      </c>
      <c r="K18" s="136">
        <v>0</v>
      </c>
      <c r="L18" s="179"/>
      <c r="M18" s="141"/>
      <c r="N18" s="109" t="s">
        <v>163</v>
      </c>
      <c r="O18" s="173" t="s">
        <v>164</v>
      </c>
      <c r="P18" s="107"/>
      <c r="Q18" s="77"/>
      <c r="R18" s="107"/>
      <c r="S18" s="107"/>
      <c r="T18" s="77"/>
      <c r="U18" s="107"/>
      <c r="V18" s="77"/>
      <c r="W18" s="107"/>
      <c r="X18" s="180"/>
      <c r="Y18" s="140"/>
    </row>
    <row r="19" spans="2:25" ht="11.25">
      <c r="B19" s="106" t="s">
        <v>132</v>
      </c>
      <c r="C19" s="95" t="s">
        <v>147</v>
      </c>
      <c r="D19" s="77"/>
      <c r="E19" s="107"/>
      <c r="F19" s="77"/>
      <c r="G19" s="107"/>
      <c r="H19" s="77"/>
      <c r="I19" s="107"/>
      <c r="J19" s="107"/>
      <c r="K19" s="136"/>
      <c r="L19" s="177"/>
      <c r="M19" s="139"/>
      <c r="N19" s="109" t="s">
        <v>60</v>
      </c>
      <c r="O19" s="110" t="s">
        <v>61</v>
      </c>
      <c r="P19" s="119"/>
      <c r="Q19" s="80"/>
      <c r="R19" s="119"/>
      <c r="S19" s="119"/>
      <c r="T19" s="80"/>
      <c r="U19" s="119"/>
      <c r="V19" s="81"/>
      <c r="W19" s="119"/>
      <c r="X19" s="180"/>
      <c r="Y19" s="140"/>
    </row>
    <row r="20" spans="2:25" ht="11.25">
      <c r="B20" s="106"/>
      <c r="C20" s="95" t="s">
        <v>48</v>
      </c>
      <c r="D20" s="74">
        <v>853053.01</v>
      </c>
      <c r="E20" s="105">
        <v>238181.8</v>
      </c>
      <c r="F20" s="74">
        <v>2870.82</v>
      </c>
      <c r="G20" s="105">
        <v>1118.3</v>
      </c>
      <c r="H20" s="69">
        <v>0</v>
      </c>
      <c r="I20" s="105">
        <f>H20+G20+F20+E20+D20+0</f>
        <v>1095223.93</v>
      </c>
      <c r="J20" s="105">
        <v>0</v>
      </c>
      <c r="K20" s="69">
        <v>0</v>
      </c>
      <c r="L20" s="180"/>
      <c r="M20" s="140"/>
      <c r="N20" s="115" t="s">
        <v>8</v>
      </c>
      <c r="O20" s="96" t="s">
        <v>62</v>
      </c>
      <c r="P20" s="108">
        <f>P21</f>
        <v>6727470.67</v>
      </c>
      <c r="Q20" s="111">
        <f>-Q22</f>
        <v>-9578962.97</v>
      </c>
      <c r="R20" s="108">
        <f>R21-R22</f>
        <v>30513.43</v>
      </c>
      <c r="S20" s="108">
        <f>S21-S22</f>
        <v>1999.69</v>
      </c>
      <c r="T20" s="111">
        <f>T21-T22</f>
        <v>51669.350000000006</v>
      </c>
      <c r="U20" s="108">
        <f aca="true" t="shared" si="0" ref="U20:U25">T20+S20+R20+Q20+P20</f>
        <v>-2767309.83</v>
      </c>
      <c r="V20" s="112">
        <v>0</v>
      </c>
      <c r="W20" s="108">
        <v>0</v>
      </c>
      <c r="X20" s="178"/>
      <c r="Y20" s="138"/>
    </row>
    <row r="21" spans="2:25" ht="11.25">
      <c r="B21" s="120" t="s">
        <v>44</v>
      </c>
      <c r="C21" s="117" t="s">
        <v>133</v>
      </c>
      <c r="D21" s="74">
        <v>394124.41</v>
      </c>
      <c r="E21" s="74">
        <v>0</v>
      </c>
      <c r="F21" s="74">
        <v>0</v>
      </c>
      <c r="G21" s="74">
        <v>0</v>
      </c>
      <c r="H21" s="74">
        <v>0</v>
      </c>
      <c r="I21" s="74">
        <f>H21+G21+F21+E21+D21</f>
        <v>394124.41</v>
      </c>
      <c r="J21" s="74">
        <v>0</v>
      </c>
      <c r="K21" s="74">
        <v>0</v>
      </c>
      <c r="L21" s="179"/>
      <c r="M21" s="170"/>
      <c r="N21" s="131" t="s">
        <v>17</v>
      </c>
      <c r="O21" s="110" t="s">
        <v>128</v>
      </c>
      <c r="P21" s="107">
        <v>6727470.67</v>
      </c>
      <c r="Q21" s="77">
        <v>0</v>
      </c>
      <c r="R21" s="107">
        <v>30513.43</v>
      </c>
      <c r="S21" s="107">
        <v>1999.69</v>
      </c>
      <c r="T21" s="77">
        <v>57903.05</v>
      </c>
      <c r="U21" s="107">
        <f t="shared" si="0"/>
        <v>6817886.84</v>
      </c>
      <c r="V21" s="77">
        <v>0</v>
      </c>
      <c r="W21" s="107">
        <v>0</v>
      </c>
      <c r="X21" s="179"/>
      <c r="Y21" s="141"/>
    </row>
    <row r="22" spans="2:25" ht="11.25">
      <c r="B22" s="122"/>
      <c r="C22" s="82" t="s">
        <v>148</v>
      </c>
      <c r="D22" s="80">
        <v>17228.78</v>
      </c>
      <c r="E22" s="80">
        <v>6348.03</v>
      </c>
      <c r="F22" s="80">
        <v>10856.81</v>
      </c>
      <c r="G22" s="80">
        <v>0</v>
      </c>
      <c r="H22" s="80">
        <v>12393.35</v>
      </c>
      <c r="I22" s="80">
        <f>H22+G22+F22+E22+D22</f>
        <v>46826.97</v>
      </c>
      <c r="J22" s="80">
        <v>0</v>
      </c>
      <c r="K22" s="80">
        <v>0</v>
      </c>
      <c r="L22" s="180"/>
      <c r="M22" s="146"/>
      <c r="N22" s="131" t="s">
        <v>63</v>
      </c>
      <c r="O22" s="110" t="s">
        <v>142</v>
      </c>
      <c r="P22" s="108">
        <v>0</v>
      </c>
      <c r="Q22" s="111">
        <v>9578962.97</v>
      </c>
      <c r="R22" s="108">
        <v>0</v>
      </c>
      <c r="S22" s="108">
        <v>0</v>
      </c>
      <c r="T22" s="111">
        <v>6233.7</v>
      </c>
      <c r="U22" s="108">
        <f t="shared" si="0"/>
        <v>9585196.67</v>
      </c>
      <c r="V22" s="112">
        <v>0</v>
      </c>
      <c r="W22" s="108">
        <v>0</v>
      </c>
      <c r="X22" s="178"/>
      <c r="Y22" s="138"/>
    </row>
    <row r="23" spans="2:25" ht="11.25">
      <c r="B23" s="115" t="s">
        <v>20</v>
      </c>
      <c r="C23" s="95" t="s">
        <v>134</v>
      </c>
      <c r="D23" s="80">
        <v>2504909.14</v>
      </c>
      <c r="E23" s="119">
        <v>0</v>
      </c>
      <c r="F23" s="80">
        <v>0</v>
      </c>
      <c r="G23" s="119">
        <v>0</v>
      </c>
      <c r="H23" s="80">
        <v>0</v>
      </c>
      <c r="I23" s="119">
        <f>H23+G23+F23+E23+D23</f>
        <v>2504909.14</v>
      </c>
      <c r="J23" s="119">
        <v>0</v>
      </c>
      <c r="K23" s="119">
        <v>0</v>
      </c>
      <c r="L23" s="180"/>
      <c r="M23" s="140"/>
      <c r="N23" s="155" t="s">
        <v>8</v>
      </c>
      <c r="O23" s="96" t="s">
        <v>62</v>
      </c>
      <c r="P23" s="108">
        <v>0</v>
      </c>
      <c r="Q23" s="111">
        <v>0</v>
      </c>
      <c r="R23" s="108">
        <v>0</v>
      </c>
      <c r="S23" s="108">
        <v>0</v>
      </c>
      <c r="T23" s="111">
        <v>-5290.59</v>
      </c>
      <c r="U23" s="108">
        <f t="shared" si="0"/>
        <v>-5290.59</v>
      </c>
      <c r="V23" s="77">
        <v>0</v>
      </c>
      <c r="W23" s="107">
        <v>0</v>
      </c>
      <c r="X23" s="179"/>
      <c r="Y23" s="141"/>
    </row>
    <row r="24" spans="2:25" ht="11.25">
      <c r="B24" s="113" t="s">
        <v>42</v>
      </c>
      <c r="C24" s="114" t="s">
        <v>135</v>
      </c>
      <c r="D24" s="77"/>
      <c r="E24" s="107"/>
      <c r="F24" s="77"/>
      <c r="G24" s="107"/>
      <c r="H24" s="77"/>
      <c r="I24" s="107"/>
      <c r="J24" s="107"/>
      <c r="K24" s="107"/>
      <c r="L24" s="181"/>
      <c r="M24" s="156"/>
      <c r="N24" s="116" t="s">
        <v>17</v>
      </c>
      <c r="O24" s="117" t="s">
        <v>128</v>
      </c>
      <c r="P24" s="108">
        <v>0</v>
      </c>
      <c r="Q24" s="111">
        <v>0</v>
      </c>
      <c r="R24" s="108">
        <v>-30513.43</v>
      </c>
      <c r="S24" s="108">
        <v>0</v>
      </c>
      <c r="T24" s="111">
        <v>0</v>
      </c>
      <c r="U24" s="108">
        <f t="shared" si="0"/>
        <v>-30513.43</v>
      </c>
      <c r="V24" s="112">
        <v>0</v>
      </c>
      <c r="W24" s="108">
        <v>0</v>
      </c>
      <c r="X24" s="177"/>
      <c r="Y24" s="139"/>
    </row>
    <row r="25" spans="2:25" ht="11.25">
      <c r="B25" s="113" t="s">
        <v>136</v>
      </c>
      <c r="C25" s="114" t="s">
        <v>137</v>
      </c>
      <c r="D25" s="74">
        <v>2106.3</v>
      </c>
      <c r="E25" s="105">
        <v>15372</v>
      </c>
      <c r="F25" s="74">
        <v>0</v>
      </c>
      <c r="G25" s="105">
        <v>0</v>
      </c>
      <c r="H25" s="69">
        <v>0</v>
      </c>
      <c r="I25" s="105">
        <f>H25+G25+F25+E25+D25</f>
        <v>17478.3</v>
      </c>
      <c r="J25" s="105">
        <v>0</v>
      </c>
      <c r="K25" s="105">
        <v>0</v>
      </c>
      <c r="L25" s="182"/>
      <c r="M25" s="157"/>
      <c r="N25" s="116" t="s">
        <v>66</v>
      </c>
      <c r="O25" s="121" t="s">
        <v>143</v>
      </c>
      <c r="P25" s="107">
        <v>-2108.81</v>
      </c>
      <c r="Q25" s="77">
        <v>0</v>
      </c>
      <c r="R25" s="107">
        <v>0</v>
      </c>
      <c r="S25" s="107">
        <v>0</v>
      </c>
      <c r="T25" s="77">
        <v>0</v>
      </c>
      <c r="U25" s="107">
        <f t="shared" si="0"/>
        <v>-2108.81</v>
      </c>
      <c r="V25" s="77">
        <v>0</v>
      </c>
      <c r="W25" s="136">
        <v>0</v>
      </c>
      <c r="X25" s="187"/>
      <c r="Y25" s="145"/>
    </row>
    <row r="26" spans="2:25" ht="11.25">
      <c r="B26" s="120" t="s">
        <v>159</v>
      </c>
      <c r="C26" s="114" t="s">
        <v>160</v>
      </c>
      <c r="D26" s="111"/>
      <c r="E26" s="108"/>
      <c r="F26" s="111"/>
      <c r="G26" s="108"/>
      <c r="H26" s="111"/>
      <c r="I26" s="108"/>
      <c r="J26" s="108"/>
      <c r="K26" s="108"/>
      <c r="L26" s="183"/>
      <c r="M26" s="138"/>
      <c r="N26" s="118"/>
      <c r="O26" s="88" t="s">
        <v>144</v>
      </c>
      <c r="P26" s="74"/>
      <c r="Q26" s="74"/>
      <c r="R26" s="74"/>
      <c r="S26" s="74"/>
      <c r="T26" s="74"/>
      <c r="U26" s="74"/>
      <c r="V26" s="74"/>
      <c r="W26" s="74"/>
      <c r="X26" s="191"/>
      <c r="Y26" s="146"/>
    </row>
    <row r="27" spans="2:25" ht="11.25">
      <c r="B27" s="120" t="s">
        <v>132</v>
      </c>
      <c r="C27" s="95" t="s">
        <v>158</v>
      </c>
      <c r="D27" s="77"/>
      <c r="E27" s="107"/>
      <c r="F27" s="77"/>
      <c r="G27" s="107"/>
      <c r="H27" s="77"/>
      <c r="I27" s="107"/>
      <c r="J27" s="107"/>
      <c r="K27" s="107"/>
      <c r="L27" s="195"/>
      <c r="M27" s="156"/>
      <c r="N27" s="118" t="s">
        <v>68</v>
      </c>
      <c r="O27" s="82" t="s">
        <v>118</v>
      </c>
      <c r="P27" s="80">
        <v>-339171.45</v>
      </c>
      <c r="Q27" s="80">
        <v>0</v>
      </c>
      <c r="R27" s="80">
        <v>0</v>
      </c>
      <c r="S27" s="80">
        <v>0</v>
      </c>
      <c r="T27" s="80">
        <v>0</v>
      </c>
      <c r="U27" s="80">
        <f>T27+S27+R27+Q27+P27</f>
        <v>-339171.45</v>
      </c>
      <c r="V27" s="80">
        <v>0</v>
      </c>
      <c r="W27" s="80">
        <v>0</v>
      </c>
      <c r="X27" s="178"/>
      <c r="Y27" s="146"/>
    </row>
    <row r="28" spans="2:25" ht="11.25">
      <c r="B28" s="113" t="s">
        <v>60</v>
      </c>
      <c r="C28" s="114" t="s">
        <v>167</v>
      </c>
      <c r="D28" s="111"/>
      <c r="E28" s="108"/>
      <c r="F28" s="111"/>
      <c r="G28" s="108"/>
      <c r="H28" s="111"/>
      <c r="I28" s="108"/>
      <c r="J28" s="108"/>
      <c r="K28" s="108"/>
      <c r="L28" s="183"/>
      <c r="M28" s="138"/>
      <c r="N28" s="92" t="s">
        <v>23</v>
      </c>
      <c r="O28" s="127" t="s">
        <v>71</v>
      </c>
      <c r="P28" s="104">
        <v>-339171.45</v>
      </c>
      <c r="Q28" s="128">
        <v>0</v>
      </c>
      <c r="R28" s="104">
        <v>0</v>
      </c>
      <c r="S28" s="104">
        <v>0</v>
      </c>
      <c r="T28" s="128">
        <v>0</v>
      </c>
      <c r="U28" s="104">
        <f>T28+S28+R28+Q28+P28</f>
        <v>-339171.45</v>
      </c>
      <c r="V28" s="128">
        <v>0</v>
      </c>
      <c r="W28" s="104">
        <v>0</v>
      </c>
      <c r="X28" s="176"/>
      <c r="Y28" s="144"/>
    </row>
    <row r="29" spans="2:25" ht="11.25">
      <c r="B29" s="116" t="s">
        <v>168</v>
      </c>
      <c r="C29" s="121" t="s">
        <v>152</v>
      </c>
      <c r="D29" s="101">
        <f>D30+D31+D32+D33</f>
        <v>2140405.6</v>
      </c>
      <c r="E29" s="102">
        <f>E30+E31+E32+E33</f>
        <v>89964.62</v>
      </c>
      <c r="F29" s="101">
        <f>F30+F31+F32+F33</f>
        <v>55736.08</v>
      </c>
      <c r="G29" s="102">
        <f>G30+G31+G32+G33</f>
        <v>12365.88</v>
      </c>
      <c r="H29" s="101">
        <f>H30+H31+H32+H33</f>
        <v>57532.979999999996</v>
      </c>
      <c r="I29" s="102">
        <f>D29+E29+F29+G29+H29</f>
        <v>2356005.16</v>
      </c>
      <c r="J29" s="102">
        <v>0</v>
      </c>
      <c r="K29" s="102">
        <f>K30+K31+K32+K33</f>
        <v>0</v>
      </c>
      <c r="L29" s="178"/>
      <c r="M29" s="138"/>
      <c r="N29" s="115" t="s">
        <v>4</v>
      </c>
      <c r="O29" s="96" t="s">
        <v>123</v>
      </c>
      <c r="P29" s="102">
        <f aca="true" t="shared" si="1" ref="P29:R30">P31+P33</f>
        <v>973894.52</v>
      </c>
      <c r="Q29" s="101">
        <f t="shared" si="1"/>
        <v>0</v>
      </c>
      <c r="R29" s="102">
        <f t="shared" si="1"/>
        <v>0</v>
      </c>
      <c r="S29" s="108">
        <v>0</v>
      </c>
      <c r="T29" s="101">
        <f>T31+T33</f>
        <v>0</v>
      </c>
      <c r="U29" s="102">
        <f>U31+U32</f>
        <v>6803306.68</v>
      </c>
      <c r="V29" s="101">
        <v>0</v>
      </c>
      <c r="W29" s="108">
        <v>0</v>
      </c>
      <c r="X29" s="178"/>
      <c r="Y29" s="138"/>
    </row>
    <row r="30" spans="2:25" ht="11.25">
      <c r="B30" s="109" t="s">
        <v>120</v>
      </c>
      <c r="C30" s="114" t="s">
        <v>138</v>
      </c>
      <c r="D30" s="77">
        <v>22561.79</v>
      </c>
      <c r="E30" s="107">
        <v>21368.39</v>
      </c>
      <c r="F30" s="77">
        <v>68.44</v>
      </c>
      <c r="G30" s="107">
        <v>0</v>
      </c>
      <c r="H30" s="77">
        <v>6502.1</v>
      </c>
      <c r="I30" s="107">
        <f>H30+G30+F30+E30+D30</f>
        <v>50500.72</v>
      </c>
      <c r="J30" s="107">
        <v>0</v>
      </c>
      <c r="K30" s="107">
        <v>0</v>
      </c>
      <c r="L30" s="179"/>
      <c r="M30" s="141"/>
      <c r="N30" s="130" t="s">
        <v>6</v>
      </c>
      <c r="O30" s="117" t="s">
        <v>124</v>
      </c>
      <c r="P30" s="103" t="e">
        <f t="shared" si="1"/>
        <v>#REF!</v>
      </c>
      <c r="Q30" s="78" t="e">
        <f t="shared" si="1"/>
        <v>#REF!</v>
      </c>
      <c r="R30" s="103" t="e">
        <f t="shared" si="1"/>
        <v>#REF!</v>
      </c>
      <c r="S30" s="107">
        <v>0</v>
      </c>
      <c r="T30" s="78" t="e">
        <f>T32+T34</f>
        <v>#REF!</v>
      </c>
      <c r="U30" s="103">
        <f>U32+U33</f>
        <v>7777201.199999999</v>
      </c>
      <c r="V30" s="78">
        <v>0</v>
      </c>
      <c r="W30" s="107">
        <v>0</v>
      </c>
      <c r="X30" s="179"/>
      <c r="Y30" s="141"/>
    </row>
    <row r="31" spans="2:25" ht="11.25">
      <c r="B31" s="92" t="s">
        <v>23</v>
      </c>
      <c r="C31" s="100" t="s">
        <v>24</v>
      </c>
      <c r="D31" s="111">
        <v>57976.39</v>
      </c>
      <c r="E31" s="111">
        <v>0</v>
      </c>
      <c r="F31" s="111">
        <v>0</v>
      </c>
      <c r="G31" s="111">
        <v>0</v>
      </c>
      <c r="H31" s="111">
        <v>0</v>
      </c>
      <c r="I31" s="111">
        <f>H31+G31+F31+E31+D31</f>
        <v>57976.39</v>
      </c>
      <c r="J31" s="111">
        <v>0</v>
      </c>
      <c r="K31" s="111">
        <v>0</v>
      </c>
      <c r="L31" s="184"/>
      <c r="M31" s="142"/>
      <c r="N31" s="92" t="s">
        <v>165</v>
      </c>
      <c r="O31" s="127" t="s">
        <v>166</v>
      </c>
      <c r="P31" s="104"/>
      <c r="Q31" s="128"/>
      <c r="R31" s="104"/>
      <c r="S31" s="104"/>
      <c r="T31" s="128"/>
      <c r="U31" s="104"/>
      <c r="V31" s="128"/>
      <c r="W31" s="104"/>
      <c r="X31" s="185"/>
      <c r="Y31" s="142"/>
    </row>
    <row r="32" spans="2:25" ht="11.25">
      <c r="B32" s="115" t="s">
        <v>4</v>
      </c>
      <c r="C32" s="95" t="s">
        <v>25</v>
      </c>
      <c r="D32" s="111"/>
      <c r="E32" s="108"/>
      <c r="F32" s="111"/>
      <c r="G32" s="108"/>
      <c r="H32" s="111"/>
      <c r="I32" s="108"/>
      <c r="J32" s="108"/>
      <c r="K32" s="108"/>
      <c r="L32" s="183"/>
      <c r="M32" s="160"/>
      <c r="N32" s="161" t="s">
        <v>30</v>
      </c>
      <c r="O32" s="162" t="s">
        <v>149</v>
      </c>
      <c r="P32" s="163">
        <v>6803306.68</v>
      </c>
      <c r="Q32" s="163">
        <v>0</v>
      </c>
      <c r="R32" s="163">
        <v>0</v>
      </c>
      <c r="S32" s="163">
        <v>0</v>
      </c>
      <c r="T32" s="163">
        <v>0</v>
      </c>
      <c r="U32" s="163">
        <f>T32+S32+R32+Q32+P32</f>
        <v>6803306.68</v>
      </c>
      <c r="V32" s="163">
        <v>0</v>
      </c>
      <c r="W32" s="163">
        <v>0</v>
      </c>
      <c r="X32" s="188"/>
      <c r="Y32" s="164"/>
    </row>
    <row r="33" spans="2:25" ht="11.25">
      <c r="B33" s="109" t="s">
        <v>6</v>
      </c>
      <c r="C33" s="110" t="s">
        <v>139</v>
      </c>
      <c r="D33" s="111">
        <v>2059867.42</v>
      </c>
      <c r="E33" s="108">
        <v>68596.23</v>
      </c>
      <c r="F33" s="111">
        <v>55667.64</v>
      </c>
      <c r="G33" s="108">
        <v>12365.88</v>
      </c>
      <c r="H33" s="111">
        <v>51030.88</v>
      </c>
      <c r="I33" s="108">
        <f aca="true" t="shared" si="2" ref="I33:I38">H33+G33+F33+E33+D33</f>
        <v>2247528.05</v>
      </c>
      <c r="J33" s="108">
        <v>0</v>
      </c>
      <c r="K33" s="108">
        <v>0</v>
      </c>
      <c r="L33" s="178"/>
      <c r="M33" s="138"/>
      <c r="N33" s="165"/>
      <c r="O33" s="166" t="s">
        <v>73</v>
      </c>
      <c r="P33" s="128">
        <v>973894.52</v>
      </c>
      <c r="Q33" s="128">
        <v>0</v>
      </c>
      <c r="R33" s="128">
        <v>0</v>
      </c>
      <c r="S33" s="128">
        <v>0</v>
      </c>
      <c r="T33" s="128">
        <v>0</v>
      </c>
      <c r="U33" s="128">
        <f>T33+S33+R33+Q33+P33</f>
        <v>973894.52</v>
      </c>
      <c r="V33" s="128">
        <v>0</v>
      </c>
      <c r="W33" s="128">
        <v>0</v>
      </c>
      <c r="X33" s="189"/>
      <c r="Y33" s="167"/>
    </row>
    <row r="34" spans="2:25" ht="11.25">
      <c r="B34" s="109" t="s">
        <v>20</v>
      </c>
      <c r="C34" s="114" t="s">
        <v>140</v>
      </c>
      <c r="D34" s="77">
        <v>22561.79</v>
      </c>
      <c r="E34" s="107">
        <v>21368.39</v>
      </c>
      <c r="F34" s="77">
        <v>68.44</v>
      </c>
      <c r="G34" s="107">
        <v>0</v>
      </c>
      <c r="H34" s="77">
        <v>6502.1</v>
      </c>
      <c r="I34" s="107">
        <f t="shared" si="2"/>
        <v>50500.72</v>
      </c>
      <c r="J34" s="107">
        <v>0</v>
      </c>
      <c r="K34" s="107">
        <v>0</v>
      </c>
      <c r="L34" s="179"/>
      <c r="M34" s="141"/>
      <c r="N34" s="115" t="s">
        <v>4</v>
      </c>
      <c r="O34" s="96" t="s">
        <v>125</v>
      </c>
      <c r="P34" s="107" t="e">
        <f>P37+P39+#REF!+#REF!</f>
        <v>#REF!</v>
      </c>
      <c r="Q34" s="77" t="e">
        <f>Q37+Q39+#REF!+#REF!</f>
        <v>#REF!</v>
      </c>
      <c r="R34" s="107" t="e">
        <f>R37+R39+#REF!+#REF!</f>
        <v>#REF!</v>
      </c>
      <c r="S34" s="107" t="e">
        <f>S37+S39+#REF!+#REF!</f>
        <v>#REF!</v>
      </c>
      <c r="T34" s="77" t="e">
        <f>T37+T39+#REF!</f>
        <v>#REF!</v>
      </c>
      <c r="U34" s="107" t="e">
        <f>U37+U39+#REF!+#REF!</f>
        <v>#REF!</v>
      </c>
      <c r="V34" s="136" t="e">
        <f>V37+V39+#REF!+#REF!</f>
        <v>#REF!</v>
      </c>
      <c r="W34" s="107">
        <v>0</v>
      </c>
      <c r="X34" s="179"/>
      <c r="Y34" s="141"/>
    </row>
    <row r="35" spans="2:25" ht="11.25">
      <c r="B35" s="109" t="s">
        <v>60</v>
      </c>
      <c r="C35" s="114" t="s">
        <v>28</v>
      </c>
      <c r="D35" s="111">
        <v>3424182.08</v>
      </c>
      <c r="E35" s="108">
        <v>786899.24</v>
      </c>
      <c r="F35" s="111">
        <v>7479.76</v>
      </c>
      <c r="G35" s="108">
        <v>0</v>
      </c>
      <c r="H35" s="112">
        <v>117745.37</v>
      </c>
      <c r="I35" s="108">
        <f t="shared" si="2"/>
        <v>4336306.45</v>
      </c>
      <c r="J35" s="108">
        <v>0</v>
      </c>
      <c r="K35" s="108">
        <v>3758.82</v>
      </c>
      <c r="L35" s="178"/>
      <c r="M35" s="138"/>
      <c r="N35" s="109" t="s">
        <v>6</v>
      </c>
      <c r="O35" s="110" t="s">
        <v>126</v>
      </c>
      <c r="P35" s="108">
        <v>1922537.76</v>
      </c>
      <c r="Q35" s="111">
        <v>0</v>
      </c>
      <c r="R35" s="108">
        <v>0</v>
      </c>
      <c r="S35" s="108">
        <v>0</v>
      </c>
      <c r="T35" s="111">
        <v>0</v>
      </c>
      <c r="U35" s="108">
        <f>T35+S35+R35+Q35+P35</f>
        <v>1922537.76</v>
      </c>
      <c r="V35" s="111">
        <v>0</v>
      </c>
      <c r="W35" s="108">
        <v>0</v>
      </c>
      <c r="X35" s="178"/>
      <c r="Y35" s="138"/>
    </row>
    <row r="36" spans="2:25" ht="11.25">
      <c r="B36" s="115" t="s">
        <v>120</v>
      </c>
      <c r="C36" s="95" t="s">
        <v>141</v>
      </c>
      <c r="D36" s="111">
        <v>2059867.42</v>
      </c>
      <c r="E36" s="108">
        <v>68596.23</v>
      </c>
      <c r="F36" s="111">
        <v>55667.64</v>
      </c>
      <c r="G36" s="108">
        <v>12365.88</v>
      </c>
      <c r="H36" s="111">
        <v>51030.88</v>
      </c>
      <c r="I36" s="108">
        <f t="shared" si="2"/>
        <v>2247528.05</v>
      </c>
      <c r="J36" s="108">
        <v>0</v>
      </c>
      <c r="K36" s="108">
        <v>0</v>
      </c>
      <c r="L36" s="178"/>
      <c r="M36" s="138"/>
      <c r="N36" s="115" t="s">
        <v>20</v>
      </c>
      <c r="O36" s="96" t="s">
        <v>122</v>
      </c>
      <c r="P36" s="119"/>
      <c r="Q36" s="80"/>
      <c r="R36" s="119"/>
      <c r="S36" s="107"/>
      <c r="T36" s="77"/>
      <c r="U36" s="107"/>
      <c r="V36" s="77"/>
      <c r="W36" s="107"/>
      <c r="X36" s="179"/>
      <c r="Y36" s="141"/>
    </row>
    <row r="37" spans="2:25" ht="11.25">
      <c r="B37" s="92" t="s">
        <v>30</v>
      </c>
      <c r="C37" s="100" t="s">
        <v>29</v>
      </c>
      <c r="D37" s="78">
        <v>2059867.42</v>
      </c>
      <c r="E37" s="103">
        <v>68596.23</v>
      </c>
      <c r="F37" s="78">
        <v>55667.64</v>
      </c>
      <c r="G37" s="103">
        <v>12365.88</v>
      </c>
      <c r="H37" s="78">
        <v>51030.88</v>
      </c>
      <c r="I37" s="103">
        <f t="shared" si="2"/>
        <v>2247528.05</v>
      </c>
      <c r="J37" s="103">
        <v>0</v>
      </c>
      <c r="K37" s="103">
        <v>0</v>
      </c>
      <c r="L37" s="185"/>
      <c r="M37" s="142"/>
      <c r="N37" s="109" t="s">
        <v>60</v>
      </c>
      <c r="O37" s="110" t="s">
        <v>77</v>
      </c>
      <c r="P37" s="107">
        <v>878328.43</v>
      </c>
      <c r="Q37" s="77">
        <v>805493.99</v>
      </c>
      <c r="R37" s="107">
        <v>57818.61</v>
      </c>
      <c r="S37" s="105">
        <v>12492.71</v>
      </c>
      <c r="T37" s="74">
        <v>56751.24</v>
      </c>
      <c r="U37" s="105">
        <f>T37+S37+R37+Q37+P37</f>
        <v>1810884.98</v>
      </c>
      <c r="V37" s="69">
        <v>3758.82</v>
      </c>
      <c r="W37" s="105">
        <v>0</v>
      </c>
      <c r="X37" s="177"/>
      <c r="Y37" s="139"/>
    </row>
    <row r="38" spans="2:25" ht="11.25">
      <c r="B38" s="92" t="s">
        <v>121</v>
      </c>
      <c r="C38" s="100" t="s">
        <v>31</v>
      </c>
      <c r="D38" s="101">
        <v>36448.42</v>
      </c>
      <c r="E38" s="102">
        <v>12349.02</v>
      </c>
      <c r="F38" s="101">
        <v>242.4</v>
      </c>
      <c r="G38" s="102">
        <v>0</v>
      </c>
      <c r="H38" s="126">
        <v>3009</v>
      </c>
      <c r="I38" s="102">
        <f t="shared" si="2"/>
        <v>52048.84</v>
      </c>
      <c r="J38" s="102">
        <v>0</v>
      </c>
      <c r="K38" s="102">
        <v>0</v>
      </c>
      <c r="L38" s="185"/>
      <c r="M38" s="142"/>
      <c r="N38" s="158" t="s">
        <v>121</v>
      </c>
      <c r="O38" s="159" t="s">
        <v>29</v>
      </c>
      <c r="P38" s="102"/>
      <c r="Q38" s="101"/>
      <c r="R38" s="102"/>
      <c r="S38" s="102"/>
      <c r="T38" s="101"/>
      <c r="U38" s="102"/>
      <c r="V38" s="126"/>
      <c r="W38" s="102"/>
      <c r="X38" s="185"/>
      <c r="Y38" s="142"/>
    </row>
    <row r="39" spans="2:25" ht="11.25">
      <c r="B39" s="92"/>
      <c r="C39" s="100"/>
      <c r="D39" s="101"/>
      <c r="E39" s="102"/>
      <c r="F39" s="101"/>
      <c r="G39" s="102"/>
      <c r="H39" s="126"/>
      <c r="I39" s="102"/>
      <c r="J39" s="102"/>
      <c r="K39" s="102"/>
      <c r="L39" s="185"/>
      <c r="M39" s="142"/>
      <c r="N39" s="123" t="s">
        <v>145</v>
      </c>
      <c r="O39" s="124" t="s">
        <v>146</v>
      </c>
      <c r="P39" s="102"/>
      <c r="Q39" s="101"/>
      <c r="R39" s="102"/>
      <c r="S39" s="102"/>
      <c r="T39" s="101"/>
      <c r="U39" s="102"/>
      <c r="V39" s="126"/>
      <c r="W39" s="102"/>
      <c r="X39" s="185"/>
      <c r="Y39" s="142"/>
    </row>
    <row r="40" spans="2:25" ht="11.25">
      <c r="B40" s="124" t="s">
        <v>151</v>
      </c>
      <c r="C40" s="125"/>
      <c r="D40" s="101"/>
      <c r="E40" s="102"/>
      <c r="F40" s="101"/>
      <c r="G40" s="102"/>
      <c r="H40" s="101"/>
      <c r="I40" s="102" t="e">
        <f>#REF!+#REF!+I12</f>
        <v>#REF!</v>
      </c>
      <c r="J40" s="102"/>
      <c r="K40" s="102" t="e">
        <f>#REF!</f>
        <v>#REF!</v>
      </c>
      <c r="L40" s="186"/>
      <c r="M40" s="147"/>
      <c r="N40" s="201" t="s">
        <v>150</v>
      </c>
      <c r="O40" s="202"/>
      <c r="P40" s="108"/>
      <c r="Q40" s="111"/>
      <c r="R40" s="108"/>
      <c r="S40" s="108"/>
      <c r="T40" s="111"/>
      <c r="U40" s="102" t="e">
        <f>#REF!+U37+U12</f>
        <v>#REF!</v>
      </c>
      <c r="V40" s="126" t="e">
        <f>#REF!</f>
        <v>#REF!</v>
      </c>
      <c r="W40" s="102">
        <v>0</v>
      </c>
      <c r="X40" s="185"/>
      <c r="Y40" s="142"/>
    </row>
    <row r="41" spans="2:25" ht="11.25">
      <c r="B41" s="79"/>
      <c r="C41" s="79"/>
      <c r="D41" s="78"/>
      <c r="E41" s="78"/>
      <c r="F41" s="78"/>
      <c r="G41" s="78"/>
      <c r="H41" s="78"/>
      <c r="I41" s="78"/>
      <c r="J41" s="78"/>
      <c r="K41" s="78"/>
      <c r="L41" s="153"/>
      <c r="M41" s="153"/>
      <c r="N41" s="154"/>
      <c r="O41" s="154"/>
      <c r="P41" s="77"/>
      <c r="Q41" s="77"/>
      <c r="R41" s="77"/>
      <c r="S41" s="77"/>
      <c r="T41" s="77"/>
      <c r="U41" s="78"/>
      <c r="V41" s="78"/>
      <c r="W41" s="78"/>
      <c r="X41" s="153"/>
      <c r="Y41" s="153"/>
    </row>
    <row r="42" spans="2:25" ht="11.25">
      <c r="B42" s="79"/>
      <c r="C42" s="79" t="s">
        <v>153</v>
      </c>
      <c r="D42" s="78"/>
      <c r="E42" s="78"/>
      <c r="F42" s="78"/>
      <c r="G42" s="78"/>
      <c r="H42" s="78"/>
      <c r="I42" s="78"/>
      <c r="J42" s="78"/>
      <c r="K42" s="78"/>
      <c r="L42" s="153"/>
      <c r="M42" s="153"/>
      <c r="N42" s="154"/>
      <c r="O42" s="154"/>
      <c r="P42" s="77"/>
      <c r="Q42" s="77"/>
      <c r="R42" s="77"/>
      <c r="S42" s="77"/>
      <c r="T42" s="77"/>
      <c r="U42" s="78"/>
      <c r="V42" s="78"/>
      <c r="W42" s="78"/>
      <c r="X42" s="153"/>
      <c r="Y42" s="153"/>
    </row>
    <row r="43" spans="2:25" ht="11.25">
      <c r="B43" s="79"/>
      <c r="C43" s="96" t="s">
        <v>154</v>
      </c>
      <c r="D43" s="78"/>
      <c r="E43" s="78"/>
      <c r="F43" s="78"/>
      <c r="G43" s="78"/>
      <c r="H43" s="78"/>
      <c r="I43" s="78"/>
      <c r="J43" s="78"/>
      <c r="K43" s="78"/>
      <c r="L43" s="153"/>
      <c r="M43" s="171"/>
      <c r="N43" s="154"/>
      <c r="O43" s="154"/>
      <c r="P43" s="77"/>
      <c r="Q43" s="77"/>
      <c r="R43" s="77"/>
      <c r="S43" s="77"/>
      <c r="T43" s="77"/>
      <c r="U43" s="78"/>
      <c r="V43" s="78"/>
      <c r="W43" s="78"/>
      <c r="X43" s="153"/>
      <c r="Y43" s="153"/>
    </row>
    <row r="44" spans="2:25" ht="11.25">
      <c r="B44" s="79"/>
      <c r="C44" s="96" t="s">
        <v>155</v>
      </c>
      <c r="D44" s="78"/>
      <c r="E44" s="78"/>
      <c r="F44" s="78"/>
      <c r="G44" s="78"/>
      <c r="H44" s="78"/>
      <c r="I44" s="78"/>
      <c r="J44" s="78"/>
      <c r="K44" s="78"/>
      <c r="L44" s="153"/>
      <c r="M44" s="171"/>
      <c r="N44" s="154"/>
      <c r="O44" s="154"/>
      <c r="P44" s="77"/>
      <c r="Q44" s="77"/>
      <c r="R44" s="77"/>
      <c r="S44" s="77"/>
      <c r="T44" s="77"/>
      <c r="U44" s="78"/>
      <c r="V44" s="78"/>
      <c r="W44" s="78"/>
      <c r="X44" s="153"/>
      <c r="Y44" s="153"/>
    </row>
    <row r="45" spans="2:25" ht="11.25">
      <c r="B45" s="79"/>
      <c r="C45" s="96" t="s">
        <v>156</v>
      </c>
      <c r="D45" s="78"/>
      <c r="E45" s="78"/>
      <c r="F45" s="78"/>
      <c r="G45" s="78"/>
      <c r="H45" s="78"/>
      <c r="I45" s="78"/>
      <c r="J45" s="78"/>
      <c r="K45" s="78"/>
      <c r="L45" s="153"/>
      <c r="M45" s="171"/>
      <c r="N45" s="154"/>
      <c r="O45" s="154"/>
      <c r="P45" s="77"/>
      <c r="Q45" s="77"/>
      <c r="R45" s="77"/>
      <c r="S45" s="77"/>
      <c r="T45" s="77"/>
      <c r="U45" s="78"/>
      <c r="V45" s="78"/>
      <c r="W45" s="78"/>
      <c r="X45" s="153"/>
      <c r="Y45" s="153"/>
    </row>
    <row r="46" spans="2:24" ht="11.25">
      <c r="B46" s="79"/>
      <c r="C46" s="79"/>
      <c r="D46" s="78" t="e">
        <f>#REF!+#REF!+D12</f>
        <v>#REF!</v>
      </c>
      <c r="E46" s="78" t="e">
        <f>#REF!+#REF!+E12</f>
        <v>#REF!</v>
      </c>
      <c r="F46" s="78" t="e">
        <f>#REF!+#REF!+F12</f>
        <v>#REF!</v>
      </c>
      <c r="G46" s="78" t="e">
        <f>#REF!+#REF!+G12</f>
        <v>#REF!</v>
      </c>
      <c r="H46" s="78" t="e">
        <f>#REF!+#REF!+H12</f>
        <v>#REF!</v>
      </c>
      <c r="I46" s="78"/>
      <c r="J46" s="78"/>
      <c r="K46" s="78"/>
      <c r="L46" s="78"/>
      <c r="M46" s="153"/>
      <c r="N46" s="200"/>
      <c r="O46" s="200"/>
      <c r="P46" s="78" t="e">
        <f>#REF!+P37+P12</f>
        <v>#REF!</v>
      </c>
      <c r="Q46" s="78" t="e">
        <f>#REF!+Q37+Q12</f>
        <v>#REF!</v>
      </c>
      <c r="R46" s="78" t="e">
        <f>#REF!+R37+R12</f>
        <v>#REF!</v>
      </c>
      <c r="S46" s="78" t="e">
        <f>#REF!+S37+S12</f>
        <v>#REF!</v>
      </c>
      <c r="T46" s="78" t="e">
        <f>#REF!+T37+T12</f>
        <v>#REF!</v>
      </c>
      <c r="U46" s="78"/>
      <c r="V46" s="78"/>
      <c r="W46" s="77"/>
      <c r="X46" s="78"/>
    </row>
    <row r="48" ht="11.25">
      <c r="C48" s="25" t="s">
        <v>94</v>
      </c>
    </row>
    <row r="49" spans="12:24" ht="11.25">
      <c r="L49" s="199" t="s">
        <v>119</v>
      </c>
      <c r="M49" s="199"/>
      <c r="N49" s="199"/>
      <c r="O49" s="199"/>
      <c r="X49" s="26" t="s">
        <v>97</v>
      </c>
    </row>
    <row r="50" spans="12:24" ht="11.25">
      <c r="L50" s="198" t="s">
        <v>172</v>
      </c>
      <c r="M50" s="198"/>
      <c r="N50" s="198"/>
      <c r="O50" s="198"/>
      <c r="X50" s="26" t="s">
        <v>157</v>
      </c>
    </row>
  </sheetData>
  <mergeCells count="10">
    <mergeCell ref="L8:M8"/>
    <mergeCell ref="X8:Y8"/>
    <mergeCell ref="J9:K9"/>
    <mergeCell ref="L50:O50"/>
    <mergeCell ref="L49:O49"/>
    <mergeCell ref="N46:O46"/>
    <mergeCell ref="L10:M10"/>
    <mergeCell ref="V9:W9"/>
    <mergeCell ref="N40:O40"/>
    <mergeCell ref="X10:Y10"/>
  </mergeCells>
  <printOptions horizontalCentered="1"/>
  <pageMargins left="0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I50"/>
  <sheetViews>
    <sheetView workbookViewId="0" topLeftCell="A1">
      <selection activeCell="L34" sqref="L34"/>
    </sheetView>
  </sheetViews>
  <sheetFormatPr defaultColWidth="9.00390625" defaultRowHeight="12.75"/>
  <cols>
    <col min="2" max="2" width="3.625" style="0" customWidth="1"/>
    <col min="3" max="3" width="32.00390625" style="0" customWidth="1"/>
    <col min="4" max="5" width="14.125" style="34" customWidth="1"/>
    <col min="6" max="6" width="3.625" style="0" customWidth="1"/>
    <col min="7" max="7" width="31.125" style="0" customWidth="1"/>
    <col min="8" max="8" width="14.25390625" style="33" customWidth="1"/>
    <col min="9" max="9" width="13.375" style="0" customWidth="1"/>
  </cols>
  <sheetData>
    <row r="4" spans="2:9" ht="12.75">
      <c r="B4" s="19" t="s">
        <v>92</v>
      </c>
      <c r="C4" s="20"/>
      <c r="D4" s="58"/>
      <c r="E4" s="63"/>
      <c r="F4" s="59"/>
      <c r="G4" s="59"/>
      <c r="H4" s="69" t="s">
        <v>91</v>
      </c>
      <c r="I4" s="70"/>
    </row>
    <row r="5" spans="2:9" ht="12.75">
      <c r="B5" s="24"/>
      <c r="C5" s="23" t="s">
        <v>93</v>
      </c>
      <c r="D5" s="60" t="s">
        <v>107</v>
      </c>
      <c r="E5" s="64"/>
      <c r="F5" s="32"/>
      <c r="G5" s="32"/>
      <c r="H5" s="22"/>
      <c r="I5" s="71"/>
    </row>
    <row r="6" spans="2:9" ht="12.75">
      <c r="B6" s="27" t="s">
        <v>95</v>
      </c>
      <c r="C6" s="23"/>
      <c r="D6" s="60" t="s">
        <v>108</v>
      </c>
      <c r="E6" s="64"/>
      <c r="F6" s="32"/>
      <c r="G6" s="32"/>
      <c r="H6" s="72"/>
      <c r="I6" s="71"/>
    </row>
    <row r="7" spans="2:9" ht="12.75">
      <c r="B7" s="28"/>
      <c r="C7" s="29" t="s">
        <v>110</v>
      </c>
      <c r="D7" s="60" t="s">
        <v>116</v>
      </c>
      <c r="E7" s="64"/>
      <c r="F7" s="32"/>
      <c r="G7" s="32"/>
      <c r="H7" s="73"/>
      <c r="I7" s="71"/>
    </row>
    <row r="8" spans="2:9" ht="12.75">
      <c r="B8" s="30" t="s">
        <v>96</v>
      </c>
      <c r="C8" s="31"/>
      <c r="D8" s="61"/>
      <c r="E8" s="65"/>
      <c r="F8" s="62"/>
      <c r="G8" s="68"/>
      <c r="H8" s="13"/>
      <c r="I8" s="1"/>
    </row>
    <row r="9" spans="2:9" ht="12.75">
      <c r="B9" s="16" t="s">
        <v>0</v>
      </c>
      <c r="C9" s="52" t="s">
        <v>1</v>
      </c>
      <c r="D9" s="203" t="s">
        <v>100</v>
      </c>
      <c r="E9" s="204"/>
      <c r="F9" s="16" t="s">
        <v>0</v>
      </c>
      <c r="G9" s="52" t="s">
        <v>52</v>
      </c>
      <c r="H9" s="203" t="s">
        <v>101</v>
      </c>
      <c r="I9" s="204"/>
    </row>
    <row r="10" spans="2:9" ht="12.75">
      <c r="B10" s="2"/>
      <c r="C10" s="15"/>
      <c r="D10" s="51" t="s">
        <v>114</v>
      </c>
      <c r="E10" s="51" t="s">
        <v>113</v>
      </c>
      <c r="F10" s="2"/>
      <c r="G10" s="15"/>
      <c r="H10" s="48" t="s">
        <v>112</v>
      </c>
      <c r="I10" s="10" t="s">
        <v>113</v>
      </c>
    </row>
    <row r="11" spans="2:9" ht="12.75">
      <c r="B11" s="2"/>
      <c r="C11" s="15"/>
      <c r="D11" s="203" t="s">
        <v>111</v>
      </c>
      <c r="E11" s="204"/>
      <c r="F11" s="2"/>
      <c r="G11" s="15"/>
      <c r="H11" s="203" t="s">
        <v>111</v>
      </c>
      <c r="I11" s="204"/>
    </row>
    <row r="12" spans="2:9" ht="12.75">
      <c r="B12" s="4" t="s">
        <v>2</v>
      </c>
      <c r="C12" s="35" t="s">
        <v>3</v>
      </c>
      <c r="D12" s="37">
        <f>D13+D14+D26+D27+0</f>
        <v>47248</v>
      </c>
      <c r="E12" s="37"/>
      <c r="F12" s="10" t="s">
        <v>2</v>
      </c>
      <c r="G12" s="35" t="s">
        <v>53</v>
      </c>
      <c r="H12" s="48">
        <f>H13+H14+H15+H18+H17+H21+H22+H23+H25+H26+H27</f>
        <v>39120</v>
      </c>
      <c r="I12" s="3"/>
    </row>
    <row r="13" spans="2:9" ht="12.75">
      <c r="B13" s="11" t="s">
        <v>4</v>
      </c>
      <c r="C13" s="18" t="s">
        <v>5</v>
      </c>
      <c r="D13" s="38">
        <v>12</v>
      </c>
      <c r="E13" s="38"/>
      <c r="F13" s="11" t="s">
        <v>4</v>
      </c>
      <c r="G13" s="18" t="s">
        <v>54</v>
      </c>
      <c r="H13" s="43">
        <v>49027</v>
      </c>
      <c r="I13" s="8"/>
    </row>
    <row r="14" spans="2:9" ht="12.75">
      <c r="B14" s="12" t="s">
        <v>6</v>
      </c>
      <c r="C14" s="17" t="s">
        <v>7</v>
      </c>
      <c r="D14" s="39">
        <f>D15+D22+D24</f>
        <v>45397</v>
      </c>
      <c r="E14" s="39"/>
      <c r="F14" s="12" t="s">
        <v>56</v>
      </c>
      <c r="G14" s="17" t="s">
        <v>55</v>
      </c>
      <c r="H14" s="44">
        <v>65</v>
      </c>
      <c r="I14" s="3"/>
    </row>
    <row r="15" spans="2:9" ht="12.75">
      <c r="B15" s="11" t="s">
        <v>8</v>
      </c>
      <c r="C15" s="18" t="s">
        <v>9</v>
      </c>
      <c r="D15" s="38">
        <f>D16+D17+D19+D20+D21</f>
        <v>42875</v>
      </c>
      <c r="E15" s="38"/>
      <c r="F15" s="11" t="s">
        <v>6</v>
      </c>
      <c r="G15" s="18" t="s">
        <v>57</v>
      </c>
      <c r="H15" s="43">
        <v>-8235</v>
      </c>
      <c r="I15" s="9"/>
    </row>
    <row r="16" spans="2:9" ht="12.75">
      <c r="B16" s="12" t="s">
        <v>42</v>
      </c>
      <c r="C16" s="17" t="s">
        <v>41</v>
      </c>
      <c r="D16" s="39">
        <v>14748</v>
      </c>
      <c r="E16" s="38"/>
      <c r="F16" s="11"/>
      <c r="G16" s="18" t="s">
        <v>58</v>
      </c>
      <c r="H16" s="43"/>
      <c r="I16" s="2"/>
    </row>
    <row r="17" spans="2:9" ht="12.75">
      <c r="B17" s="11" t="s">
        <v>13</v>
      </c>
      <c r="C17" s="18" t="s">
        <v>11</v>
      </c>
      <c r="D17" s="38">
        <v>26591</v>
      </c>
      <c r="E17" s="38"/>
      <c r="F17" s="12" t="s">
        <v>20</v>
      </c>
      <c r="G17" s="17" t="s">
        <v>59</v>
      </c>
      <c r="H17" s="44">
        <v>1039</v>
      </c>
      <c r="I17" s="3"/>
    </row>
    <row r="18" spans="2:9" ht="12.75">
      <c r="B18" s="11"/>
      <c r="C18" s="18" t="s">
        <v>12</v>
      </c>
      <c r="D18" s="38"/>
      <c r="E18" s="38"/>
      <c r="F18" s="11" t="s">
        <v>60</v>
      </c>
      <c r="G18" s="18" t="s">
        <v>61</v>
      </c>
      <c r="H18" s="43">
        <f>H19-H20</f>
        <v>-2767</v>
      </c>
      <c r="I18" s="8"/>
    </row>
    <row r="19" spans="2:9" ht="12.75">
      <c r="B19" s="12" t="s">
        <v>15</v>
      </c>
      <c r="C19" s="17" t="s">
        <v>14</v>
      </c>
      <c r="D19" s="39">
        <v>1095</v>
      </c>
      <c r="E19" s="39"/>
      <c r="F19" s="12" t="s">
        <v>10</v>
      </c>
      <c r="G19" s="17" t="s">
        <v>62</v>
      </c>
      <c r="H19" s="44">
        <v>6818</v>
      </c>
      <c r="I19" s="3"/>
    </row>
    <row r="20" spans="2:9" ht="12.75">
      <c r="B20" s="11" t="s">
        <v>43</v>
      </c>
      <c r="C20" s="18" t="s">
        <v>45</v>
      </c>
      <c r="D20" s="38">
        <v>394</v>
      </c>
      <c r="E20" s="38"/>
      <c r="F20" s="11" t="s">
        <v>13</v>
      </c>
      <c r="G20" s="18" t="s">
        <v>79</v>
      </c>
      <c r="H20" s="43">
        <v>9585</v>
      </c>
      <c r="I20" s="8"/>
    </row>
    <row r="21" spans="2:9" ht="12.75">
      <c r="B21" s="12" t="s">
        <v>44</v>
      </c>
      <c r="C21" s="17" t="s">
        <v>16</v>
      </c>
      <c r="D21" s="39">
        <v>47</v>
      </c>
      <c r="E21" s="39"/>
      <c r="F21" s="12" t="s">
        <v>63</v>
      </c>
      <c r="G21" s="17" t="s">
        <v>83</v>
      </c>
      <c r="H21" s="44">
        <v>-5</v>
      </c>
      <c r="I21" s="3"/>
    </row>
    <row r="22" spans="2:9" ht="12.75">
      <c r="B22" s="11" t="s">
        <v>17</v>
      </c>
      <c r="C22" s="18" t="s">
        <v>47</v>
      </c>
      <c r="D22" s="38">
        <v>2505</v>
      </c>
      <c r="E22" s="38"/>
      <c r="F22" s="11" t="s">
        <v>66</v>
      </c>
      <c r="G22" s="18" t="s">
        <v>80</v>
      </c>
      <c r="H22" s="43">
        <v>-31</v>
      </c>
      <c r="I22" s="8"/>
    </row>
    <row r="23" spans="2:9" ht="12.75">
      <c r="B23" s="11"/>
      <c r="C23" s="18" t="s">
        <v>48</v>
      </c>
      <c r="D23" s="38"/>
      <c r="E23" s="38"/>
      <c r="F23" s="6" t="s">
        <v>68</v>
      </c>
      <c r="G23" s="14" t="s">
        <v>64</v>
      </c>
      <c r="H23" s="45">
        <v>-2</v>
      </c>
      <c r="I23" s="3"/>
    </row>
    <row r="24" spans="2:9" ht="12.75">
      <c r="B24" s="6" t="s">
        <v>46</v>
      </c>
      <c r="C24" s="14" t="s">
        <v>18</v>
      </c>
      <c r="D24" s="40">
        <v>17</v>
      </c>
      <c r="E24" s="40"/>
      <c r="F24" s="7"/>
      <c r="G24" s="15" t="s">
        <v>65</v>
      </c>
      <c r="H24" s="46"/>
      <c r="I24" s="3"/>
    </row>
    <row r="25" spans="2:9" ht="12.75">
      <c r="B25" s="7"/>
      <c r="C25" s="15" t="s">
        <v>19</v>
      </c>
      <c r="D25" s="41"/>
      <c r="E25" s="41"/>
      <c r="F25" s="11" t="s">
        <v>70</v>
      </c>
      <c r="G25" s="18" t="s">
        <v>67</v>
      </c>
      <c r="H25" s="43">
        <v>-339</v>
      </c>
      <c r="I25" s="8"/>
    </row>
    <row r="26" spans="2:9" ht="12.75">
      <c r="B26" s="11" t="s">
        <v>20</v>
      </c>
      <c r="C26" s="18" t="s">
        <v>50</v>
      </c>
      <c r="D26" s="38">
        <v>1781</v>
      </c>
      <c r="E26" s="38"/>
      <c r="F26" s="12" t="s">
        <v>81</v>
      </c>
      <c r="G26" s="17" t="s">
        <v>69</v>
      </c>
      <c r="H26" s="44">
        <v>221</v>
      </c>
      <c r="I26" s="3"/>
    </row>
    <row r="27" spans="2:9" ht="12.75">
      <c r="B27" s="12" t="s">
        <v>21</v>
      </c>
      <c r="C27" s="17" t="s">
        <v>49</v>
      </c>
      <c r="D27" s="39">
        <f>D28</f>
        <v>58</v>
      </c>
      <c r="E27" s="39"/>
      <c r="F27" s="11" t="s">
        <v>82</v>
      </c>
      <c r="G27" s="18" t="s">
        <v>89</v>
      </c>
      <c r="H27" s="43">
        <v>147</v>
      </c>
      <c r="I27" s="8"/>
    </row>
    <row r="28" spans="2:9" ht="12.75">
      <c r="B28" s="11" t="s">
        <v>10</v>
      </c>
      <c r="C28" s="18" t="s">
        <v>22</v>
      </c>
      <c r="D28" s="38">
        <v>58</v>
      </c>
      <c r="E28" s="38"/>
      <c r="F28" s="10" t="s">
        <v>23</v>
      </c>
      <c r="G28" s="35" t="s">
        <v>71</v>
      </c>
      <c r="H28" s="42">
        <f>H29+H30</f>
        <v>7777</v>
      </c>
      <c r="I28" s="3"/>
    </row>
    <row r="29" spans="2:9" ht="12.75">
      <c r="B29" s="11"/>
      <c r="C29" s="18" t="s">
        <v>90</v>
      </c>
      <c r="D29" s="38"/>
      <c r="E29" s="38"/>
      <c r="F29" s="11" t="s">
        <v>4</v>
      </c>
      <c r="G29" s="18" t="s">
        <v>88</v>
      </c>
      <c r="H29" s="43">
        <v>6803</v>
      </c>
      <c r="I29" s="8"/>
    </row>
    <row r="30" spans="2:9" ht="12.75">
      <c r="B30" s="10" t="s">
        <v>23</v>
      </c>
      <c r="C30" s="35" t="s">
        <v>24</v>
      </c>
      <c r="D30" s="37">
        <f>D31+D32+D33+D34</f>
        <v>6683</v>
      </c>
      <c r="E30" s="66"/>
      <c r="F30" s="6" t="s">
        <v>6</v>
      </c>
      <c r="G30" s="14" t="s">
        <v>78</v>
      </c>
      <c r="H30" s="45">
        <v>974</v>
      </c>
      <c r="I30" s="3"/>
    </row>
    <row r="31" spans="2:9" ht="12.75">
      <c r="B31" s="12" t="s">
        <v>4</v>
      </c>
      <c r="C31" s="17" t="s">
        <v>25</v>
      </c>
      <c r="D31" s="39">
        <v>51</v>
      </c>
      <c r="E31" s="39"/>
      <c r="F31" s="49" t="s">
        <v>30</v>
      </c>
      <c r="G31" s="21" t="s">
        <v>72</v>
      </c>
      <c r="H31" s="47">
        <f>H33+H35+H37+H38+0</f>
        <v>7034</v>
      </c>
      <c r="I31" s="9"/>
    </row>
    <row r="32" spans="2:9" ht="12.75">
      <c r="B32" s="11" t="s">
        <v>26</v>
      </c>
      <c r="C32" s="18" t="s">
        <v>27</v>
      </c>
      <c r="D32" s="38">
        <v>4332</v>
      </c>
      <c r="E32" s="38"/>
      <c r="F32" s="50"/>
      <c r="G32" s="36" t="s">
        <v>73</v>
      </c>
      <c r="H32" s="48"/>
      <c r="I32" s="2"/>
    </row>
    <row r="33" spans="2:9" ht="12.75">
      <c r="B33" s="12" t="s">
        <v>20</v>
      </c>
      <c r="C33" s="17" t="s">
        <v>28</v>
      </c>
      <c r="D33" s="39">
        <v>2248</v>
      </c>
      <c r="E33" s="39"/>
      <c r="F33" s="11" t="s">
        <v>4</v>
      </c>
      <c r="G33" s="18" t="s">
        <v>74</v>
      </c>
      <c r="H33" s="43">
        <v>1923</v>
      </c>
      <c r="I33" s="3"/>
    </row>
    <row r="34" spans="2:9" ht="12.75">
      <c r="B34" s="11" t="s">
        <v>21</v>
      </c>
      <c r="C34" s="18" t="s">
        <v>29</v>
      </c>
      <c r="D34" s="38">
        <v>52</v>
      </c>
      <c r="E34" s="38"/>
      <c r="F34" s="7"/>
      <c r="G34" s="15" t="s">
        <v>75</v>
      </c>
      <c r="H34" s="46"/>
      <c r="I34" s="3"/>
    </row>
    <row r="35" spans="2:9" ht="12.75">
      <c r="B35" s="10" t="s">
        <v>30</v>
      </c>
      <c r="C35" s="35" t="s">
        <v>31</v>
      </c>
      <c r="D35" s="37" t="s">
        <v>102</v>
      </c>
      <c r="E35" s="37"/>
      <c r="F35" s="11" t="s">
        <v>6</v>
      </c>
      <c r="G35" s="18" t="s">
        <v>76</v>
      </c>
      <c r="H35" s="43">
        <v>1807</v>
      </c>
      <c r="I35" s="9"/>
    </row>
    <row r="36" spans="2:9" ht="12.75">
      <c r="B36" s="11"/>
      <c r="C36" s="18"/>
      <c r="D36" s="38"/>
      <c r="E36" s="38"/>
      <c r="F36" s="11"/>
      <c r="G36" s="18" t="s">
        <v>75</v>
      </c>
      <c r="H36" s="43"/>
      <c r="I36" s="2"/>
    </row>
    <row r="37" spans="2:9" ht="12.75">
      <c r="B37" s="11"/>
      <c r="C37" s="18"/>
      <c r="D37" s="38"/>
      <c r="E37" s="38"/>
      <c r="F37" s="12" t="s">
        <v>20</v>
      </c>
      <c r="G37" s="17" t="s">
        <v>77</v>
      </c>
      <c r="H37" s="44">
        <v>906</v>
      </c>
      <c r="I37" s="3"/>
    </row>
    <row r="38" spans="2:9" ht="12.75">
      <c r="B38" s="7"/>
      <c r="C38" s="18"/>
      <c r="D38" s="38"/>
      <c r="E38" s="38"/>
      <c r="F38" s="7" t="s">
        <v>60</v>
      </c>
      <c r="G38" s="18" t="s">
        <v>29</v>
      </c>
      <c r="H38" s="46">
        <v>2398</v>
      </c>
      <c r="I38" s="8"/>
    </row>
    <row r="39" spans="2:9" ht="12.75">
      <c r="B39" s="5" t="s">
        <v>51</v>
      </c>
      <c r="C39" s="35"/>
      <c r="D39" s="37">
        <v>53931</v>
      </c>
      <c r="E39" s="67"/>
      <c r="F39" s="57" t="s">
        <v>109</v>
      </c>
      <c r="G39" s="57"/>
      <c r="H39" s="42">
        <f>H31+H28+H12</f>
        <v>53931</v>
      </c>
      <c r="I39" s="2"/>
    </row>
    <row r="43" ht="12.75">
      <c r="C43" t="s">
        <v>117</v>
      </c>
    </row>
    <row r="45" ht="12.75">
      <c r="C45" s="55"/>
    </row>
    <row r="46" spans="3:9" ht="12.75">
      <c r="C46" s="54"/>
      <c r="D46" s="53"/>
      <c r="E46" s="53"/>
      <c r="F46" s="25"/>
      <c r="G46" s="25"/>
      <c r="H46" s="56"/>
      <c r="I46" s="25"/>
    </row>
    <row r="47" spans="3:7" ht="12.75">
      <c r="C47" s="55"/>
      <c r="G47" s="55"/>
    </row>
    <row r="48" spans="3:7" ht="12.75">
      <c r="C48" s="54"/>
      <c r="G48" s="54"/>
    </row>
    <row r="49" spans="3:7" ht="12.75">
      <c r="C49" s="55" t="s">
        <v>106</v>
      </c>
      <c r="G49" s="55" t="s">
        <v>105</v>
      </c>
    </row>
    <row r="50" spans="3:7" ht="12.75">
      <c r="C50" s="54" t="s">
        <v>104</v>
      </c>
      <c r="G50" s="54" t="s">
        <v>103</v>
      </c>
    </row>
  </sheetData>
  <mergeCells count="4">
    <mergeCell ref="D9:E9"/>
    <mergeCell ref="D11:E11"/>
    <mergeCell ref="H9:I9"/>
    <mergeCell ref="H11:I11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Urząd Gminy w Lubiczu</cp:lastModifiedBy>
  <cp:lastPrinted>2006-08-03T12:27:25Z</cp:lastPrinted>
  <dcterms:created xsi:type="dcterms:W3CDTF">1997-02-26T13:46:56Z</dcterms:created>
  <dcterms:modified xsi:type="dcterms:W3CDTF">2006-08-03T12:34:11Z</dcterms:modified>
  <cp:category/>
  <cp:version/>
  <cp:contentType/>
  <cp:contentStatus/>
</cp:coreProperties>
</file>